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Xuan Beo\NQ 13_CSKKTN\TH Dang Ky Thoat Ngheo\Tong 2019 den 31_8_2019\Danh sach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4" i="1" l="1"/>
  <c r="M90" i="1"/>
  <c r="L90" i="1"/>
  <c r="K90" i="1"/>
  <c r="J90" i="1"/>
  <c r="I90" i="1"/>
  <c r="H90" i="1"/>
  <c r="G90" i="1"/>
  <c r="F90" i="1"/>
  <c r="E90" i="1"/>
  <c r="M85" i="1"/>
  <c r="L85" i="1"/>
  <c r="K85" i="1"/>
  <c r="J85" i="1"/>
  <c r="I85" i="1"/>
  <c r="H85" i="1"/>
  <c r="G85" i="1"/>
  <c r="F85" i="1"/>
  <c r="E85" i="1"/>
  <c r="M82" i="1"/>
  <c r="L82" i="1"/>
  <c r="K82" i="1"/>
  <c r="J82" i="1"/>
  <c r="I82" i="1"/>
  <c r="H82" i="1"/>
  <c r="G82" i="1"/>
  <c r="F82" i="1"/>
  <c r="E82" i="1"/>
  <c r="M79" i="1"/>
  <c r="L79" i="1"/>
  <c r="K79" i="1"/>
  <c r="J79" i="1"/>
  <c r="I79" i="1"/>
  <c r="H79" i="1"/>
  <c r="G79" i="1"/>
  <c r="F79" i="1"/>
  <c r="E79" i="1"/>
  <c r="M77" i="1"/>
  <c r="L77" i="1"/>
  <c r="K77" i="1"/>
  <c r="J77" i="1"/>
  <c r="I77" i="1"/>
  <c r="H77" i="1"/>
  <c r="G77" i="1"/>
  <c r="F77" i="1"/>
  <c r="E77" i="1"/>
  <c r="M70" i="1"/>
  <c r="M69" i="1" s="1"/>
  <c r="L70" i="1"/>
  <c r="L69" i="1" s="1"/>
  <c r="K70" i="1"/>
  <c r="K69" i="1" s="1"/>
  <c r="J70" i="1"/>
  <c r="I70" i="1"/>
  <c r="I69" i="1" s="1"/>
  <c r="H70" i="1"/>
  <c r="H69" i="1" s="1"/>
  <c r="G70" i="1"/>
  <c r="G69" i="1" s="1"/>
  <c r="F70" i="1"/>
  <c r="E70" i="1"/>
  <c r="E69" i="1" s="1"/>
  <c r="J69" i="1"/>
  <c r="F69" i="1"/>
  <c r="M64" i="1"/>
  <c r="L64" i="1"/>
  <c r="K64" i="1"/>
  <c r="J64" i="1"/>
  <c r="I64" i="1"/>
  <c r="H64" i="1"/>
  <c r="G64" i="1"/>
  <c r="F64" i="1"/>
  <c r="E64" i="1"/>
  <c r="M62" i="1"/>
  <c r="L62" i="1"/>
  <c r="K62" i="1"/>
  <c r="K59" i="1" s="1"/>
  <c r="J62" i="1"/>
  <c r="I62" i="1"/>
  <c r="H62" i="1"/>
  <c r="G62" i="1"/>
  <c r="G59" i="1" s="1"/>
  <c r="F62" i="1"/>
  <c r="E62" i="1"/>
  <c r="M60" i="1"/>
  <c r="M59" i="1" s="1"/>
  <c r="L60" i="1"/>
  <c r="L59" i="1" s="1"/>
  <c r="K60" i="1"/>
  <c r="J60" i="1"/>
  <c r="I60" i="1"/>
  <c r="I59" i="1" s="1"/>
  <c r="H60" i="1"/>
  <c r="H59" i="1" s="1"/>
  <c r="G60" i="1"/>
  <c r="F60" i="1"/>
  <c r="E60" i="1"/>
  <c r="E59" i="1" s="1"/>
  <c r="J59" i="1"/>
  <c r="F59" i="1"/>
  <c r="M53" i="1"/>
  <c r="L53" i="1"/>
  <c r="K53" i="1"/>
  <c r="J53" i="1"/>
  <c r="I53" i="1"/>
  <c r="H53" i="1"/>
  <c r="G53" i="1"/>
  <c r="F53" i="1"/>
  <c r="E53" i="1"/>
  <c r="M51" i="1"/>
  <c r="L51" i="1"/>
  <c r="K51" i="1"/>
  <c r="J51" i="1"/>
  <c r="I51" i="1"/>
  <c r="H51" i="1"/>
  <c r="G51" i="1"/>
  <c r="F51" i="1"/>
  <c r="E51" i="1"/>
  <c r="M49" i="1"/>
  <c r="L49" i="1"/>
  <c r="K49" i="1"/>
  <c r="J49" i="1"/>
  <c r="I49" i="1"/>
  <c r="H49" i="1"/>
  <c r="G49" i="1"/>
  <c r="F49" i="1"/>
  <c r="E49" i="1"/>
  <c r="M47" i="1"/>
  <c r="M43" i="1" s="1"/>
  <c r="L47" i="1"/>
  <c r="K47" i="1"/>
  <c r="J47" i="1"/>
  <c r="I47" i="1"/>
  <c r="I43" i="1" s="1"/>
  <c r="H47" i="1"/>
  <c r="G47" i="1"/>
  <c r="F47" i="1"/>
  <c r="E47" i="1"/>
  <c r="E43" i="1" s="1"/>
  <c r="M44" i="1"/>
  <c r="L44" i="1"/>
  <c r="K44" i="1"/>
  <c r="K43" i="1" s="1"/>
  <c r="J44" i="1"/>
  <c r="J43" i="1" s="1"/>
  <c r="I44" i="1"/>
  <c r="H44" i="1"/>
  <c r="G44" i="1"/>
  <c r="G43" i="1" s="1"/>
  <c r="F44" i="1"/>
  <c r="F43" i="1" s="1"/>
  <c r="E44" i="1"/>
  <c r="L43" i="1"/>
  <c r="H43" i="1"/>
  <c r="M39" i="1"/>
  <c r="L39" i="1"/>
  <c r="K39" i="1"/>
  <c r="J39" i="1"/>
  <c r="I39" i="1"/>
  <c r="H39" i="1"/>
  <c r="G39" i="1"/>
  <c r="F39" i="1"/>
  <c r="E39" i="1"/>
  <c r="M36" i="1"/>
  <c r="L36" i="1"/>
  <c r="K36" i="1"/>
  <c r="J36" i="1"/>
  <c r="I36" i="1"/>
  <c r="H36" i="1"/>
  <c r="G36" i="1"/>
  <c r="F36" i="1"/>
  <c r="E36" i="1"/>
  <c r="L33" i="1"/>
  <c r="K33" i="1"/>
  <c r="J33" i="1"/>
  <c r="I33" i="1"/>
  <c r="H33" i="1"/>
  <c r="G33" i="1"/>
  <c r="F33" i="1"/>
  <c r="E33" i="1"/>
  <c r="M30" i="1"/>
  <c r="L30" i="1"/>
  <c r="K30" i="1"/>
  <c r="J30" i="1"/>
  <c r="I30" i="1"/>
  <c r="H30" i="1"/>
  <c r="G30" i="1"/>
  <c r="F30" i="1"/>
  <c r="E30" i="1"/>
  <c r="M24" i="1"/>
  <c r="L24" i="1"/>
  <c r="K24" i="1"/>
  <c r="J24" i="1"/>
  <c r="I24" i="1"/>
  <c r="H24" i="1"/>
  <c r="G24" i="1"/>
  <c r="F24" i="1"/>
  <c r="E24" i="1"/>
  <c r="M18" i="1"/>
  <c r="L18" i="1"/>
  <c r="K18" i="1"/>
  <c r="J18" i="1"/>
  <c r="I18" i="1"/>
  <c r="H18" i="1"/>
  <c r="G18" i="1"/>
  <c r="F18" i="1"/>
  <c r="E18" i="1"/>
  <c r="M14" i="1"/>
  <c r="M9" i="1" s="1"/>
  <c r="L14" i="1"/>
  <c r="K14" i="1"/>
  <c r="J14" i="1"/>
  <c r="I14" i="1"/>
  <c r="I9" i="1" s="1"/>
  <c r="H14" i="1"/>
  <c r="G14" i="1"/>
  <c r="F14" i="1"/>
  <c r="E14" i="1"/>
  <c r="E9" i="1" s="1"/>
  <c r="M10" i="1"/>
  <c r="L10" i="1"/>
  <c r="K10" i="1"/>
  <c r="K9" i="1" s="1"/>
  <c r="K94" i="1" s="1"/>
  <c r="J10" i="1"/>
  <c r="J9" i="1" s="1"/>
  <c r="J94" i="1" s="1"/>
  <c r="I10" i="1"/>
  <c r="H10" i="1"/>
  <c r="G10" i="1"/>
  <c r="G9" i="1" s="1"/>
  <c r="G94" i="1" s="1"/>
  <c r="F10" i="1"/>
  <c r="F9" i="1" s="1"/>
  <c r="F94" i="1" s="1"/>
  <c r="E10" i="1"/>
  <c r="L9" i="1"/>
  <c r="H9" i="1"/>
  <c r="E94" i="1" l="1"/>
  <c r="I94" i="1"/>
  <c r="M94" i="1"/>
  <c r="H94" i="1"/>
  <c r="L94" i="1"/>
</calcChain>
</file>

<file path=xl/sharedStrings.xml><?xml version="1.0" encoding="utf-8"?>
<sst xmlns="http://schemas.openxmlformats.org/spreadsheetml/2006/main" count="247" uniqueCount="152">
  <si>
    <t>Phụ lục số 04</t>
  </si>
  <si>
    <t>TỔNG HỢP DANH SÁCH HỘ CẬN NGHÈO ĐĂNG KÝ THOÁT CẬN NGHÈO BỀN VỮNG NĂM 2019(03 ĐỢT)</t>
  </si>
  <si>
    <t>(Kèm theo Công văn số:           /UBND-VX ngày        /8/2019 của UBND huyện Tây Giang)</t>
  </si>
  <si>
    <t xml:space="preserve">STT </t>
  </si>
  <si>
    <t>Họ và tên hộ cận nghèo đăng ký thoát cận nghèo bền vững</t>
  </si>
  <si>
    <t>Năm sinh</t>
  </si>
  <si>
    <t>Địa chỉ</t>
  </si>
  <si>
    <t>Số nhân khẩu của hộ cận nghèo đăng ký thoát cận nghèo bền vững</t>
  </si>
  <si>
    <t>Tình trạng vay vốn tại Ngân hàng Chính sách xã hội (vay theo diện hộ cận nghèo)</t>
  </si>
  <si>
    <t>Nam</t>
  </si>
  <si>
    <t>Nữ</t>
  </si>
  <si>
    <t>Tổng số</t>
  </si>
  <si>
    <t>Trong đó:</t>
  </si>
  <si>
    <t>Đã vay vốn</t>
  </si>
  <si>
    <t>Nhu cầu vay mới (tr.đồng)</t>
  </si>
  <si>
    <t>Đã có thẻ BHYT</t>
  </si>
  <si>
    <t>Chưa có thẻ BHYT</t>
  </si>
  <si>
    <t>Tổng số tiền đã vay (hộ)</t>
  </si>
  <si>
    <t>Số tiền hiện còn nợ (tr.đồng)</t>
  </si>
  <si>
    <t>Nhu cầu vay thêm (tr.đồng)</t>
  </si>
  <si>
    <t>5=6+7</t>
  </si>
  <si>
    <t>I</t>
  </si>
  <si>
    <t>Xã Bhalêê</t>
  </si>
  <si>
    <t>Thôn Bhloóc</t>
  </si>
  <si>
    <t>Bnướch Thị Bi</t>
  </si>
  <si>
    <t>Bhloóc</t>
  </si>
  <si>
    <t xml:space="preserve"> Bhalêê</t>
  </si>
  <si>
    <t>Bnướch Đôm</t>
  </si>
  <si>
    <t>Bling Nát</t>
  </si>
  <si>
    <t>Thôn Azứt (Aruung)</t>
  </si>
  <si>
    <t>Pơloong Len</t>
  </si>
  <si>
    <t>Azứt (Aruung)</t>
  </si>
  <si>
    <t>Pơloong Trinh</t>
  </si>
  <si>
    <t>Alăng Núi</t>
  </si>
  <si>
    <t>Thôn R'cung</t>
  </si>
  <si>
    <t>Bnướch Clôm</t>
  </si>
  <si>
    <t>R'cung</t>
  </si>
  <si>
    <t>Tarương Do</t>
  </si>
  <si>
    <t>Bhơnướch Sáu</t>
  </si>
  <si>
    <t>Tarương Sâm</t>
  </si>
  <si>
    <t>Alăng Thêm</t>
  </si>
  <si>
    <t>Thôn Ta Lang(Tàlàng)</t>
  </si>
  <si>
    <t>Bling Vơn</t>
  </si>
  <si>
    <t>Ta Lang</t>
  </si>
  <si>
    <t>Alăng Avưng</t>
  </si>
  <si>
    <t>Alăng Asâm</t>
  </si>
  <si>
    <t>Alăng Xếp</t>
  </si>
  <si>
    <t>Alăng Sen</t>
  </si>
  <si>
    <t>Thôn Atêếp (Atép I)</t>
  </si>
  <si>
    <t>Avô Nhơn</t>
  </si>
  <si>
    <t>Atêếp (Atép I)</t>
  </si>
  <si>
    <t>Bnướch Bơm</t>
  </si>
  <si>
    <t>Thôn Đang (Atép II)</t>
  </si>
  <si>
    <t>Rapát Dốh</t>
  </si>
  <si>
    <t>Đang (Atép II)</t>
  </si>
  <si>
    <t>Bling Atưng</t>
  </si>
  <si>
    <t>Thôn Adzốc (Agiốc)</t>
  </si>
  <si>
    <t>Bling Trư</t>
  </si>
  <si>
    <t>Adzốc (Agiốc)</t>
  </si>
  <si>
    <t>Bnướch Nhuôi</t>
  </si>
  <si>
    <t>Thôn Adzốc (Auung)</t>
  </si>
  <si>
    <t>Bling Hanh</t>
  </si>
  <si>
    <t>Adzốc (Auung)</t>
  </si>
  <si>
    <t>Pơloong Crớ</t>
  </si>
  <si>
    <t>Riáh Biên</t>
  </si>
  <si>
    <t>II</t>
  </si>
  <si>
    <t>Xã Ch'ơm</t>
  </si>
  <si>
    <t>Thôn Cha'nốc</t>
  </si>
  <si>
    <t>Alăng Ngôi</t>
  </si>
  <si>
    <t>Cha'nốc</t>
  </si>
  <si>
    <t>Ch'ơm</t>
  </si>
  <si>
    <t>Briu Prí</t>
  </si>
  <si>
    <t>Thôn H'juh (H'júh)</t>
  </si>
  <si>
    <t>Briu Bhxứ</t>
  </si>
  <si>
    <t xml:space="preserve"> H'juh (H'júh)</t>
  </si>
  <si>
    <t>Thôn Cha'lăng (Zrướt)</t>
  </si>
  <si>
    <t>Bling Nhứih</t>
  </si>
  <si>
    <t>Cha'lăng (Zrướt)</t>
  </si>
  <si>
    <t>Thôn Atu II</t>
  </si>
  <si>
    <t>Tangôn Ađhúh</t>
  </si>
  <si>
    <t>Atu II</t>
  </si>
  <si>
    <t>Thôn Achoong</t>
  </si>
  <si>
    <t>Alăng Nha</t>
  </si>
  <si>
    <t xml:space="preserve"> Achoong</t>
  </si>
  <si>
    <t>Alăng Nhên</t>
  </si>
  <si>
    <t>Tangôn Nhang</t>
  </si>
  <si>
    <t>Alăng Lơ</t>
  </si>
  <si>
    <t>Alăng Nhến</t>
  </si>
  <si>
    <t>III</t>
  </si>
  <si>
    <t>Xã Lăng</t>
  </si>
  <si>
    <t>Thôn Nal</t>
  </si>
  <si>
    <t>Bhling Lợi</t>
  </si>
  <si>
    <t>Nal</t>
  </si>
  <si>
    <t xml:space="preserve"> Lăng</t>
  </si>
  <si>
    <t>Thôn Arớh</t>
  </si>
  <si>
    <t>Pơloong Nhẹ</t>
  </si>
  <si>
    <t>Arớh</t>
  </si>
  <si>
    <t>Thôn Pơr'ning</t>
  </si>
  <si>
    <t>Cơlâu Sang</t>
  </si>
  <si>
    <t>Pơr'ning</t>
  </si>
  <si>
    <t>Cơlâu Zrói</t>
  </si>
  <si>
    <t>Bhnướch Liễu</t>
  </si>
  <si>
    <t>Ating Bhươi</t>
  </si>
  <si>
    <t>IV</t>
  </si>
  <si>
    <t>Xã Gari</t>
  </si>
  <si>
    <t>Thôn Da'ding</t>
  </si>
  <si>
    <t>Pơloong Lắ</t>
  </si>
  <si>
    <t>1/1/1991</t>
  </si>
  <si>
    <t>Da'ding</t>
  </si>
  <si>
    <t>Gari</t>
  </si>
  <si>
    <t>Hốih Thị Chiếc</t>
  </si>
  <si>
    <t>1/1/1940</t>
  </si>
  <si>
    <t>Bh'ling Nhum</t>
  </si>
  <si>
    <t>3/3/1980</t>
  </si>
  <si>
    <t>Kêêr Thị Pêêr</t>
  </si>
  <si>
    <t>1/1/1959</t>
  </si>
  <si>
    <t>Bríu Tích</t>
  </si>
  <si>
    <t>Bríu Pách</t>
  </si>
  <si>
    <t>1/9/1950</t>
  </si>
  <si>
    <t>Thôn Pứt</t>
  </si>
  <si>
    <t>Pơloong Nhiên</t>
  </si>
  <si>
    <t>1/1/1950</t>
  </si>
  <si>
    <t xml:space="preserve"> Pứt</t>
  </si>
  <si>
    <t>Thôn Pứt (Apool)</t>
  </si>
  <si>
    <t>Pơloong Điềm</t>
  </si>
  <si>
    <t>1/7/1960</t>
  </si>
  <si>
    <t>Pứt (Apool)</t>
  </si>
  <si>
    <t>Pơloong Đát</t>
  </si>
  <si>
    <t>1/1/1958</t>
  </si>
  <si>
    <t>Thôn Arooi</t>
  </si>
  <si>
    <t>Bríu Mơ</t>
  </si>
  <si>
    <t>1/4/1986</t>
  </si>
  <si>
    <t>Arooi</t>
  </si>
  <si>
    <t>Zơrâm Bhiáh</t>
  </si>
  <si>
    <t>Thôn Ating</t>
  </si>
  <si>
    <t>Zơrâm Nháo</t>
  </si>
  <si>
    <t>1/1/1982</t>
  </si>
  <si>
    <t>Ating</t>
  </si>
  <si>
    <t>Zơrâm Về</t>
  </si>
  <si>
    <t>1/3/1949</t>
  </si>
  <si>
    <t>Riáh Crơơnh</t>
  </si>
  <si>
    <t>1/2/1945</t>
  </si>
  <si>
    <t>Coor Nhím</t>
  </si>
  <si>
    <t>Thôn Glao</t>
  </si>
  <si>
    <t>Z’râm Nhúa</t>
  </si>
  <si>
    <t>19/12/1976</t>
  </si>
  <si>
    <t>Glao</t>
  </si>
  <si>
    <t>Riáh Văn Nhắh</t>
  </si>
  <si>
    <t>1/6/1950</t>
  </si>
  <si>
    <t>Ađíh Thị Ahanh</t>
  </si>
  <si>
    <t>1/1/1957</t>
  </si>
  <si>
    <t>Tổng cộng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</si>
</sst>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164" fontId="6" fillId="0" borderId="7" xfId="1" applyNumberFormat="1" applyFont="1" applyFill="1" applyBorder="1" applyAlignment="1">
      <alignment shrinkToFit="1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164" fontId="7" fillId="0" borderId="7" xfId="1" applyNumberFormat="1" applyFont="1" applyFill="1" applyBorder="1" applyAlignment="1">
      <alignment horizontal="center" shrinkToFit="1"/>
    </xf>
    <xf numFmtId="0" fontId="7" fillId="0" borderId="0" xfId="0" applyFont="1" applyFill="1"/>
    <xf numFmtId="0" fontId="3" fillId="0" borderId="7" xfId="0" applyFont="1" applyFill="1" applyBorder="1" applyAlignment="1">
      <alignment horizontal="left"/>
    </xf>
    <xf numFmtId="14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 wrapText="1" shrinkToFit="1"/>
    </xf>
    <xf numFmtId="14" fontId="3" fillId="0" borderId="7" xfId="0" applyNumberFormat="1" applyFont="1" applyFill="1" applyBorder="1" applyAlignment="1">
      <alignment horizontal="center" shrinkToFit="1"/>
    </xf>
    <xf numFmtId="164" fontId="3" fillId="0" borderId="7" xfId="1" applyNumberFormat="1" applyFont="1" applyFill="1" applyBorder="1" applyAlignment="1">
      <alignment horizontal="right" shrinkToFit="1"/>
    </xf>
    <xf numFmtId="0" fontId="8" fillId="0" borderId="7" xfId="0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right" shrinkToFit="1"/>
    </xf>
    <xf numFmtId="164" fontId="8" fillId="0" borderId="7" xfId="1" applyNumberFormat="1" applyFont="1" applyFill="1" applyBorder="1" applyAlignment="1">
      <alignment horizontal="center" shrinkToFit="1"/>
    </xf>
    <xf numFmtId="164" fontId="7" fillId="0" borderId="7" xfId="1" applyNumberFormat="1" applyFont="1" applyFill="1" applyBorder="1" applyAlignment="1">
      <alignment horizontal="center" vertical="center" wrapText="1" shrinkToFit="1"/>
    </xf>
    <xf numFmtId="0" fontId="7" fillId="0" borderId="7" xfId="0" applyFont="1" applyFill="1" applyBorder="1"/>
    <xf numFmtId="164" fontId="3" fillId="0" borderId="7" xfId="1" applyNumberFormat="1" applyFont="1" applyFill="1" applyBorder="1" applyAlignment="1">
      <alignment horizontal="center" shrinkToFit="1"/>
    </xf>
    <xf numFmtId="164" fontId="3" fillId="0" borderId="7" xfId="1" applyNumberFormat="1" applyFont="1" applyFill="1" applyBorder="1" applyAlignment="1">
      <alignment shrinkToFit="1"/>
    </xf>
    <xf numFmtId="0" fontId="3" fillId="0" borderId="7" xfId="0" applyFont="1" applyFill="1" applyBorder="1" applyAlignment="1">
      <alignment horizontal="center" shrinkToFit="1"/>
    </xf>
    <xf numFmtId="0" fontId="7" fillId="0" borderId="7" xfId="0" applyFont="1" applyFill="1" applyBorder="1" applyAlignment="1">
      <alignment horizontal="right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4" fontId="6" fillId="0" borderId="7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19050</xdr:rowOff>
    </xdr:from>
    <xdr:to>
      <xdr:col>9</xdr:col>
      <xdr:colOff>171450</xdr:colOff>
      <xdr:row>3</xdr:row>
      <xdr:rowOff>19050</xdr:rowOff>
    </xdr:to>
    <xdr:sp macro="" textlink="">
      <xdr:nvSpPr>
        <xdr:cNvPr id="2" name="Line 61"/>
        <xdr:cNvSpPr>
          <a:spLocks noChangeShapeType="1"/>
        </xdr:cNvSpPr>
      </xdr:nvSpPr>
      <xdr:spPr bwMode="auto">
        <a:xfrm>
          <a:off x="5229225" y="752475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workbookViewId="0">
      <selection activeCell="N10" sqref="N10"/>
    </sheetView>
  </sheetViews>
  <sheetFormatPr defaultRowHeight="12.75" x14ac:dyDescent="0.2"/>
  <cols>
    <col min="1" max="1" width="5.42578125" style="2" customWidth="1"/>
    <col min="2" max="2" width="19" style="2" customWidth="1"/>
    <col min="3" max="3" width="9" style="2" bestFit="1" customWidth="1"/>
    <col min="4" max="4" width="7.28515625" style="2" bestFit="1" customWidth="1"/>
    <col min="5" max="5" width="13.5703125" style="2" bestFit="1" customWidth="1"/>
    <col min="6" max="6" width="14.7109375" style="2" customWidth="1"/>
    <col min="7" max="7" width="7.42578125" style="2" bestFit="1" customWidth="1"/>
    <col min="8" max="8" width="8.28515625" style="2" bestFit="1" customWidth="1"/>
    <col min="9" max="9" width="10.140625" style="2" bestFit="1" customWidth="1"/>
    <col min="10" max="10" width="10.7109375" style="2" bestFit="1" customWidth="1"/>
    <col min="11" max="13" width="12.42578125" style="2" customWidth="1"/>
    <col min="14" max="256" width="9.140625" style="2"/>
    <col min="257" max="257" width="5.42578125" style="2" customWidth="1"/>
    <col min="258" max="258" width="19" style="2" customWidth="1"/>
    <col min="259" max="259" width="13.5703125" style="2" customWidth="1"/>
    <col min="260" max="260" width="11" style="2" customWidth="1"/>
    <col min="261" max="262" width="14.7109375" style="2" customWidth="1"/>
    <col min="263" max="269" width="12.42578125" style="2" customWidth="1"/>
    <col min="270" max="512" width="9.140625" style="2"/>
    <col min="513" max="513" width="5.42578125" style="2" customWidth="1"/>
    <col min="514" max="514" width="19" style="2" customWidth="1"/>
    <col min="515" max="515" width="13.5703125" style="2" customWidth="1"/>
    <col min="516" max="516" width="11" style="2" customWidth="1"/>
    <col min="517" max="518" width="14.7109375" style="2" customWidth="1"/>
    <col min="519" max="525" width="12.42578125" style="2" customWidth="1"/>
    <col min="526" max="768" width="9.140625" style="2"/>
    <col min="769" max="769" width="5.42578125" style="2" customWidth="1"/>
    <col min="770" max="770" width="19" style="2" customWidth="1"/>
    <col min="771" max="771" width="13.5703125" style="2" customWidth="1"/>
    <col min="772" max="772" width="11" style="2" customWidth="1"/>
    <col min="773" max="774" width="14.7109375" style="2" customWidth="1"/>
    <col min="775" max="781" width="12.42578125" style="2" customWidth="1"/>
    <col min="782" max="1024" width="9.140625" style="2"/>
    <col min="1025" max="1025" width="5.42578125" style="2" customWidth="1"/>
    <col min="1026" max="1026" width="19" style="2" customWidth="1"/>
    <col min="1027" max="1027" width="13.5703125" style="2" customWidth="1"/>
    <col min="1028" max="1028" width="11" style="2" customWidth="1"/>
    <col min="1029" max="1030" width="14.7109375" style="2" customWidth="1"/>
    <col min="1031" max="1037" width="12.42578125" style="2" customWidth="1"/>
    <col min="1038" max="1280" width="9.140625" style="2"/>
    <col min="1281" max="1281" width="5.42578125" style="2" customWidth="1"/>
    <col min="1282" max="1282" width="19" style="2" customWidth="1"/>
    <col min="1283" max="1283" width="13.5703125" style="2" customWidth="1"/>
    <col min="1284" max="1284" width="11" style="2" customWidth="1"/>
    <col min="1285" max="1286" width="14.7109375" style="2" customWidth="1"/>
    <col min="1287" max="1293" width="12.42578125" style="2" customWidth="1"/>
    <col min="1294" max="1536" width="9.140625" style="2"/>
    <col min="1537" max="1537" width="5.42578125" style="2" customWidth="1"/>
    <col min="1538" max="1538" width="19" style="2" customWidth="1"/>
    <col min="1539" max="1539" width="13.5703125" style="2" customWidth="1"/>
    <col min="1540" max="1540" width="11" style="2" customWidth="1"/>
    <col min="1541" max="1542" width="14.7109375" style="2" customWidth="1"/>
    <col min="1543" max="1549" width="12.42578125" style="2" customWidth="1"/>
    <col min="1550" max="1792" width="9.140625" style="2"/>
    <col min="1793" max="1793" width="5.42578125" style="2" customWidth="1"/>
    <col min="1794" max="1794" width="19" style="2" customWidth="1"/>
    <col min="1795" max="1795" width="13.5703125" style="2" customWidth="1"/>
    <col min="1796" max="1796" width="11" style="2" customWidth="1"/>
    <col min="1797" max="1798" width="14.7109375" style="2" customWidth="1"/>
    <col min="1799" max="1805" width="12.42578125" style="2" customWidth="1"/>
    <col min="1806" max="2048" width="9.140625" style="2"/>
    <col min="2049" max="2049" width="5.42578125" style="2" customWidth="1"/>
    <col min="2050" max="2050" width="19" style="2" customWidth="1"/>
    <col min="2051" max="2051" width="13.5703125" style="2" customWidth="1"/>
    <col min="2052" max="2052" width="11" style="2" customWidth="1"/>
    <col min="2053" max="2054" width="14.7109375" style="2" customWidth="1"/>
    <col min="2055" max="2061" width="12.42578125" style="2" customWidth="1"/>
    <col min="2062" max="2304" width="9.140625" style="2"/>
    <col min="2305" max="2305" width="5.42578125" style="2" customWidth="1"/>
    <col min="2306" max="2306" width="19" style="2" customWidth="1"/>
    <col min="2307" max="2307" width="13.5703125" style="2" customWidth="1"/>
    <col min="2308" max="2308" width="11" style="2" customWidth="1"/>
    <col min="2309" max="2310" width="14.7109375" style="2" customWidth="1"/>
    <col min="2311" max="2317" width="12.42578125" style="2" customWidth="1"/>
    <col min="2318" max="2560" width="9.140625" style="2"/>
    <col min="2561" max="2561" width="5.42578125" style="2" customWidth="1"/>
    <col min="2562" max="2562" width="19" style="2" customWidth="1"/>
    <col min="2563" max="2563" width="13.5703125" style="2" customWidth="1"/>
    <col min="2564" max="2564" width="11" style="2" customWidth="1"/>
    <col min="2565" max="2566" width="14.7109375" style="2" customWidth="1"/>
    <col min="2567" max="2573" width="12.42578125" style="2" customWidth="1"/>
    <col min="2574" max="2816" width="9.140625" style="2"/>
    <col min="2817" max="2817" width="5.42578125" style="2" customWidth="1"/>
    <col min="2818" max="2818" width="19" style="2" customWidth="1"/>
    <col min="2819" max="2819" width="13.5703125" style="2" customWidth="1"/>
    <col min="2820" max="2820" width="11" style="2" customWidth="1"/>
    <col min="2821" max="2822" width="14.7109375" style="2" customWidth="1"/>
    <col min="2823" max="2829" width="12.42578125" style="2" customWidth="1"/>
    <col min="2830" max="3072" width="9.140625" style="2"/>
    <col min="3073" max="3073" width="5.42578125" style="2" customWidth="1"/>
    <col min="3074" max="3074" width="19" style="2" customWidth="1"/>
    <col min="3075" max="3075" width="13.5703125" style="2" customWidth="1"/>
    <col min="3076" max="3076" width="11" style="2" customWidth="1"/>
    <col min="3077" max="3078" width="14.7109375" style="2" customWidth="1"/>
    <col min="3079" max="3085" width="12.42578125" style="2" customWidth="1"/>
    <col min="3086" max="3328" width="9.140625" style="2"/>
    <col min="3329" max="3329" width="5.42578125" style="2" customWidth="1"/>
    <col min="3330" max="3330" width="19" style="2" customWidth="1"/>
    <col min="3331" max="3331" width="13.5703125" style="2" customWidth="1"/>
    <col min="3332" max="3332" width="11" style="2" customWidth="1"/>
    <col min="3333" max="3334" width="14.7109375" style="2" customWidth="1"/>
    <col min="3335" max="3341" width="12.42578125" style="2" customWidth="1"/>
    <col min="3342" max="3584" width="9.140625" style="2"/>
    <col min="3585" max="3585" width="5.42578125" style="2" customWidth="1"/>
    <col min="3586" max="3586" width="19" style="2" customWidth="1"/>
    <col min="3587" max="3587" width="13.5703125" style="2" customWidth="1"/>
    <col min="3588" max="3588" width="11" style="2" customWidth="1"/>
    <col min="3589" max="3590" width="14.7109375" style="2" customWidth="1"/>
    <col min="3591" max="3597" width="12.42578125" style="2" customWidth="1"/>
    <col min="3598" max="3840" width="9.140625" style="2"/>
    <col min="3841" max="3841" width="5.42578125" style="2" customWidth="1"/>
    <col min="3842" max="3842" width="19" style="2" customWidth="1"/>
    <col min="3843" max="3843" width="13.5703125" style="2" customWidth="1"/>
    <col min="3844" max="3844" width="11" style="2" customWidth="1"/>
    <col min="3845" max="3846" width="14.7109375" style="2" customWidth="1"/>
    <col min="3847" max="3853" width="12.42578125" style="2" customWidth="1"/>
    <col min="3854" max="4096" width="9.140625" style="2"/>
    <col min="4097" max="4097" width="5.42578125" style="2" customWidth="1"/>
    <col min="4098" max="4098" width="19" style="2" customWidth="1"/>
    <col min="4099" max="4099" width="13.5703125" style="2" customWidth="1"/>
    <col min="4100" max="4100" width="11" style="2" customWidth="1"/>
    <col min="4101" max="4102" width="14.7109375" style="2" customWidth="1"/>
    <col min="4103" max="4109" width="12.42578125" style="2" customWidth="1"/>
    <col min="4110" max="4352" width="9.140625" style="2"/>
    <col min="4353" max="4353" width="5.42578125" style="2" customWidth="1"/>
    <col min="4354" max="4354" width="19" style="2" customWidth="1"/>
    <col min="4355" max="4355" width="13.5703125" style="2" customWidth="1"/>
    <col min="4356" max="4356" width="11" style="2" customWidth="1"/>
    <col min="4357" max="4358" width="14.7109375" style="2" customWidth="1"/>
    <col min="4359" max="4365" width="12.42578125" style="2" customWidth="1"/>
    <col min="4366" max="4608" width="9.140625" style="2"/>
    <col min="4609" max="4609" width="5.42578125" style="2" customWidth="1"/>
    <col min="4610" max="4610" width="19" style="2" customWidth="1"/>
    <col min="4611" max="4611" width="13.5703125" style="2" customWidth="1"/>
    <col min="4612" max="4612" width="11" style="2" customWidth="1"/>
    <col min="4613" max="4614" width="14.7109375" style="2" customWidth="1"/>
    <col min="4615" max="4621" width="12.42578125" style="2" customWidth="1"/>
    <col min="4622" max="4864" width="9.140625" style="2"/>
    <col min="4865" max="4865" width="5.42578125" style="2" customWidth="1"/>
    <col min="4866" max="4866" width="19" style="2" customWidth="1"/>
    <col min="4867" max="4867" width="13.5703125" style="2" customWidth="1"/>
    <col min="4868" max="4868" width="11" style="2" customWidth="1"/>
    <col min="4869" max="4870" width="14.7109375" style="2" customWidth="1"/>
    <col min="4871" max="4877" width="12.42578125" style="2" customWidth="1"/>
    <col min="4878" max="5120" width="9.140625" style="2"/>
    <col min="5121" max="5121" width="5.42578125" style="2" customWidth="1"/>
    <col min="5122" max="5122" width="19" style="2" customWidth="1"/>
    <col min="5123" max="5123" width="13.5703125" style="2" customWidth="1"/>
    <col min="5124" max="5124" width="11" style="2" customWidth="1"/>
    <col min="5125" max="5126" width="14.7109375" style="2" customWidth="1"/>
    <col min="5127" max="5133" width="12.42578125" style="2" customWidth="1"/>
    <col min="5134" max="5376" width="9.140625" style="2"/>
    <col min="5377" max="5377" width="5.42578125" style="2" customWidth="1"/>
    <col min="5378" max="5378" width="19" style="2" customWidth="1"/>
    <col min="5379" max="5379" width="13.5703125" style="2" customWidth="1"/>
    <col min="5380" max="5380" width="11" style="2" customWidth="1"/>
    <col min="5381" max="5382" width="14.7109375" style="2" customWidth="1"/>
    <col min="5383" max="5389" width="12.42578125" style="2" customWidth="1"/>
    <col min="5390" max="5632" width="9.140625" style="2"/>
    <col min="5633" max="5633" width="5.42578125" style="2" customWidth="1"/>
    <col min="5634" max="5634" width="19" style="2" customWidth="1"/>
    <col min="5635" max="5635" width="13.5703125" style="2" customWidth="1"/>
    <col min="5636" max="5636" width="11" style="2" customWidth="1"/>
    <col min="5637" max="5638" width="14.7109375" style="2" customWidth="1"/>
    <col min="5639" max="5645" width="12.42578125" style="2" customWidth="1"/>
    <col min="5646" max="5888" width="9.140625" style="2"/>
    <col min="5889" max="5889" width="5.42578125" style="2" customWidth="1"/>
    <col min="5890" max="5890" width="19" style="2" customWidth="1"/>
    <col min="5891" max="5891" width="13.5703125" style="2" customWidth="1"/>
    <col min="5892" max="5892" width="11" style="2" customWidth="1"/>
    <col min="5893" max="5894" width="14.7109375" style="2" customWidth="1"/>
    <col min="5895" max="5901" width="12.42578125" style="2" customWidth="1"/>
    <col min="5902" max="6144" width="9.140625" style="2"/>
    <col min="6145" max="6145" width="5.42578125" style="2" customWidth="1"/>
    <col min="6146" max="6146" width="19" style="2" customWidth="1"/>
    <col min="6147" max="6147" width="13.5703125" style="2" customWidth="1"/>
    <col min="6148" max="6148" width="11" style="2" customWidth="1"/>
    <col min="6149" max="6150" width="14.7109375" style="2" customWidth="1"/>
    <col min="6151" max="6157" width="12.42578125" style="2" customWidth="1"/>
    <col min="6158" max="6400" width="9.140625" style="2"/>
    <col min="6401" max="6401" width="5.42578125" style="2" customWidth="1"/>
    <col min="6402" max="6402" width="19" style="2" customWidth="1"/>
    <col min="6403" max="6403" width="13.5703125" style="2" customWidth="1"/>
    <col min="6404" max="6404" width="11" style="2" customWidth="1"/>
    <col min="6405" max="6406" width="14.7109375" style="2" customWidth="1"/>
    <col min="6407" max="6413" width="12.42578125" style="2" customWidth="1"/>
    <col min="6414" max="6656" width="9.140625" style="2"/>
    <col min="6657" max="6657" width="5.42578125" style="2" customWidth="1"/>
    <col min="6658" max="6658" width="19" style="2" customWidth="1"/>
    <col min="6659" max="6659" width="13.5703125" style="2" customWidth="1"/>
    <col min="6660" max="6660" width="11" style="2" customWidth="1"/>
    <col min="6661" max="6662" width="14.7109375" style="2" customWidth="1"/>
    <col min="6663" max="6669" width="12.42578125" style="2" customWidth="1"/>
    <col min="6670" max="6912" width="9.140625" style="2"/>
    <col min="6913" max="6913" width="5.42578125" style="2" customWidth="1"/>
    <col min="6914" max="6914" width="19" style="2" customWidth="1"/>
    <col min="6915" max="6915" width="13.5703125" style="2" customWidth="1"/>
    <col min="6916" max="6916" width="11" style="2" customWidth="1"/>
    <col min="6917" max="6918" width="14.7109375" style="2" customWidth="1"/>
    <col min="6919" max="6925" width="12.42578125" style="2" customWidth="1"/>
    <col min="6926" max="7168" width="9.140625" style="2"/>
    <col min="7169" max="7169" width="5.42578125" style="2" customWidth="1"/>
    <col min="7170" max="7170" width="19" style="2" customWidth="1"/>
    <col min="7171" max="7171" width="13.5703125" style="2" customWidth="1"/>
    <col min="7172" max="7172" width="11" style="2" customWidth="1"/>
    <col min="7173" max="7174" width="14.7109375" style="2" customWidth="1"/>
    <col min="7175" max="7181" width="12.42578125" style="2" customWidth="1"/>
    <col min="7182" max="7424" width="9.140625" style="2"/>
    <col min="7425" max="7425" width="5.42578125" style="2" customWidth="1"/>
    <col min="7426" max="7426" width="19" style="2" customWidth="1"/>
    <col min="7427" max="7427" width="13.5703125" style="2" customWidth="1"/>
    <col min="7428" max="7428" width="11" style="2" customWidth="1"/>
    <col min="7429" max="7430" width="14.7109375" style="2" customWidth="1"/>
    <col min="7431" max="7437" width="12.42578125" style="2" customWidth="1"/>
    <col min="7438" max="7680" width="9.140625" style="2"/>
    <col min="7681" max="7681" width="5.42578125" style="2" customWidth="1"/>
    <col min="7682" max="7682" width="19" style="2" customWidth="1"/>
    <col min="7683" max="7683" width="13.5703125" style="2" customWidth="1"/>
    <col min="7684" max="7684" width="11" style="2" customWidth="1"/>
    <col min="7685" max="7686" width="14.7109375" style="2" customWidth="1"/>
    <col min="7687" max="7693" width="12.42578125" style="2" customWidth="1"/>
    <col min="7694" max="7936" width="9.140625" style="2"/>
    <col min="7937" max="7937" width="5.42578125" style="2" customWidth="1"/>
    <col min="7938" max="7938" width="19" style="2" customWidth="1"/>
    <col min="7939" max="7939" width="13.5703125" style="2" customWidth="1"/>
    <col min="7940" max="7940" width="11" style="2" customWidth="1"/>
    <col min="7941" max="7942" width="14.7109375" style="2" customWidth="1"/>
    <col min="7943" max="7949" width="12.42578125" style="2" customWidth="1"/>
    <col min="7950" max="8192" width="9.140625" style="2"/>
    <col min="8193" max="8193" width="5.42578125" style="2" customWidth="1"/>
    <col min="8194" max="8194" width="19" style="2" customWidth="1"/>
    <col min="8195" max="8195" width="13.5703125" style="2" customWidth="1"/>
    <col min="8196" max="8196" width="11" style="2" customWidth="1"/>
    <col min="8197" max="8198" width="14.7109375" style="2" customWidth="1"/>
    <col min="8199" max="8205" width="12.42578125" style="2" customWidth="1"/>
    <col min="8206" max="8448" width="9.140625" style="2"/>
    <col min="8449" max="8449" width="5.42578125" style="2" customWidth="1"/>
    <col min="8450" max="8450" width="19" style="2" customWidth="1"/>
    <col min="8451" max="8451" width="13.5703125" style="2" customWidth="1"/>
    <col min="8452" max="8452" width="11" style="2" customWidth="1"/>
    <col min="8453" max="8454" width="14.7109375" style="2" customWidth="1"/>
    <col min="8455" max="8461" width="12.42578125" style="2" customWidth="1"/>
    <col min="8462" max="8704" width="9.140625" style="2"/>
    <col min="8705" max="8705" width="5.42578125" style="2" customWidth="1"/>
    <col min="8706" max="8706" width="19" style="2" customWidth="1"/>
    <col min="8707" max="8707" width="13.5703125" style="2" customWidth="1"/>
    <col min="8708" max="8708" width="11" style="2" customWidth="1"/>
    <col min="8709" max="8710" width="14.7109375" style="2" customWidth="1"/>
    <col min="8711" max="8717" width="12.42578125" style="2" customWidth="1"/>
    <col min="8718" max="8960" width="9.140625" style="2"/>
    <col min="8961" max="8961" width="5.42578125" style="2" customWidth="1"/>
    <col min="8962" max="8962" width="19" style="2" customWidth="1"/>
    <col min="8963" max="8963" width="13.5703125" style="2" customWidth="1"/>
    <col min="8964" max="8964" width="11" style="2" customWidth="1"/>
    <col min="8965" max="8966" width="14.7109375" style="2" customWidth="1"/>
    <col min="8967" max="8973" width="12.42578125" style="2" customWidth="1"/>
    <col min="8974" max="9216" width="9.140625" style="2"/>
    <col min="9217" max="9217" width="5.42578125" style="2" customWidth="1"/>
    <col min="9218" max="9218" width="19" style="2" customWidth="1"/>
    <col min="9219" max="9219" width="13.5703125" style="2" customWidth="1"/>
    <col min="9220" max="9220" width="11" style="2" customWidth="1"/>
    <col min="9221" max="9222" width="14.7109375" style="2" customWidth="1"/>
    <col min="9223" max="9229" width="12.42578125" style="2" customWidth="1"/>
    <col min="9230" max="9472" width="9.140625" style="2"/>
    <col min="9473" max="9473" width="5.42578125" style="2" customWidth="1"/>
    <col min="9474" max="9474" width="19" style="2" customWidth="1"/>
    <col min="9475" max="9475" width="13.5703125" style="2" customWidth="1"/>
    <col min="9476" max="9476" width="11" style="2" customWidth="1"/>
    <col min="9477" max="9478" width="14.7109375" style="2" customWidth="1"/>
    <col min="9479" max="9485" width="12.42578125" style="2" customWidth="1"/>
    <col min="9486" max="9728" width="9.140625" style="2"/>
    <col min="9729" max="9729" width="5.42578125" style="2" customWidth="1"/>
    <col min="9730" max="9730" width="19" style="2" customWidth="1"/>
    <col min="9731" max="9731" width="13.5703125" style="2" customWidth="1"/>
    <col min="9732" max="9732" width="11" style="2" customWidth="1"/>
    <col min="9733" max="9734" width="14.7109375" style="2" customWidth="1"/>
    <col min="9735" max="9741" width="12.42578125" style="2" customWidth="1"/>
    <col min="9742" max="9984" width="9.140625" style="2"/>
    <col min="9985" max="9985" width="5.42578125" style="2" customWidth="1"/>
    <col min="9986" max="9986" width="19" style="2" customWidth="1"/>
    <col min="9987" max="9987" width="13.5703125" style="2" customWidth="1"/>
    <col min="9988" max="9988" width="11" style="2" customWidth="1"/>
    <col min="9989" max="9990" width="14.7109375" style="2" customWidth="1"/>
    <col min="9991" max="9997" width="12.42578125" style="2" customWidth="1"/>
    <col min="9998" max="10240" width="9.140625" style="2"/>
    <col min="10241" max="10241" width="5.42578125" style="2" customWidth="1"/>
    <col min="10242" max="10242" width="19" style="2" customWidth="1"/>
    <col min="10243" max="10243" width="13.5703125" style="2" customWidth="1"/>
    <col min="10244" max="10244" width="11" style="2" customWidth="1"/>
    <col min="10245" max="10246" width="14.7109375" style="2" customWidth="1"/>
    <col min="10247" max="10253" width="12.42578125" style="2" customWidth="1"/>
    <col min="10254" max="10496" width="9.140625" style="2"/>
    <col min="10497" max="10497" width="5.42578125" style="2" customWidth="1"/>
    <col min="10498" max="10498" width="19" style="2" customWidth="1"/>
    <col min="10499" max="10499" width="13.5703125" style="2" customWidth="1"/>
    <col min="10500" max="10500" width="11" style="2" customWidth="1"/>
    <col min="10501" max="10502" width="14.7109375" style="2" customWidth="1"/>
    <col min="10503" max="10509" width="12.42578125" style="2" customWidth="1"/>
    <col min="10510" max="10752" width="9.140625" style="2"/>
    <col min="10753" max="10753" width="5.42578125" style="2" customWidth="1"/>
    <col min="10754" max="10754" width="19" style="2" customWidth="1"/>
    <col min="10755" max="10755" width="13.5703125" style="2" customWidth="1"/>
    <col min="10756" max="10756" width="11" style="2" customWidth="1"/>
    <col min="10757" max="10758" width="14.7109375" style="2" customWidth="1"/>
    <col min="10759" max="10765" width="12.42578125" style="2" customWidth="1"/>
    <col min="10766" max="11008" width="9.140625" style="2"/>
    <col min="11009" max="11009" width="5.42578125" style="2" customWidth="1"/>
    <col min="11010" max="11010" width="19" style="2" customWidth="1"/>
    <col min="11011" max="11011" width="13.5703125" style="2" customWidth="1"/>
    <col min="11012" max="11012" width="11" style="2" customWidth="1"/>
    <col min="11013" max="11014" width="14.7109375" style="2" customWidth="1"/>
    <col min="11015" max="11021" width="12.42578125" style="2" customWidth="1"/>
    <col min="11022" max="11264" width="9.140625" style="2"/>
    <col min="11265" max="11265" width="5.42578125" style="2" customWidth="1"/>
    <col min="11266" max="11266" width="19" style="2" customWidth="1"/>
    <col min="11267" max="11267" width="13.5703125" style="2" customWidth="1"/>
    <col min="11268" max="11268" width="11" style="2" customWidth="1"/>
    <col min="11269" max="11270" width="14.7109375" style="2" customWidth="1"/>
    <col min="11271" max="11277" width="12.42578125" style="2" customWidth="1"/>
    <col min="11278" max="11520" width="9.140625" style="2"/>
    <col min="11521" max="11521" width="5.42578125" style="2" customWidth="1"/>
    <col min="11522" max="11522" width="19" style="2" customWidth="1"/>
    <col min="11523" max="11523" width="13.5703125" style="2" customWidth="1"/>
    <col min="11524" max="11524" width="11" style="2" customWidth="1"/>
    <col min="11525" max="11526" width="14.7109375" style="2" customWidth="1"/>
    <col min="11527" max="11533" width="12.42578125" style="2" customWidth="1"/>
    <col min="11534" max="11776" width="9.140625" style="2"/>
    <col min="11777" max="11777" width="5.42578125" style="2" customWidth="1"/>
    <col min="11778" max="11778" width="19" style="2" customWidth="1"/>
    <col min="11779" max="11779" width="13.5703125" style="2" customWidth="1"/>
    <col min="11780" max="11780" width="11" style="2" customWidth="1"/>
    <col min="11781" max="11782" width="14.7109375" style="2" customWidth="1"/>
    <col min="11783" max="11789" width="12.42578125" style="2" customWidth="1"/>
    <col min="11790" max="12032" width="9.140625" style="2"/>
    <col min="12033" max="12033" width="5.42578125" style="2" customWidth="1"/>
    <col min="12034" max="12034" width="19" style="2" customWidth="1"/>
    <col min="12035" max="12035" width="13.5703125" style="2" customWidth="1"/>
    <col min="12036" max="12036" width="11" style="2" customWidth="1"/>
    <col min="12037" max="12038" width="14.7109375" style="2" customWidth="1"/>
    <col min="12039" max="12045" width="12.42578125" style="2" customWidth="1"/>
    <col min="12046" max="12288" width="9.140625" style="2"/>
    <col min="12289" max="12289" width="5.42578125" style="2" customWidth="1"/>
    <col min="12290" max="12290" width="19" style="2" customWidth="1"/>
    <col min="12291" max="12291" width="13.5703125" style="2" customWidth="1"/>
    <col min="12292" max="12292" width="11" style="2" customWidth="1"/>
    <col min="12293" max="12294" width="14.7109375" style="2" customWidth="1"/>
    <col min="12295" max="12301" width="12.42578125" style="2" customWidth="1"/>
    <col min="12302" max="12544" width="9.140625" style="2"/>
    <col min="12545" max="12545" width="5.42578125" style="2" customWidth="1"/>
    <col min="12546" max="12546" width="19" style="2" customWidth="1"/>
    <col min="12547" max="12547" width="13.5703125" style="2" customWidth="1"/>
    <col min="12548" max="12548" width="11" style="2" customWidth="1"/>
    <col min="12549" max="12550" width="14.7109375" style="2" customWidth="1"/>
    <col min="12551" max="12557" width="12.42578125" style="2" customWidth="1"/>
    <col min="12558" max="12800" width="9.140625" style="2"/>
    <col min="12801" max="12801" width="5.42578125" style="2" customWidth="1"/>
    <col min="12802" max="12802" width="19" style="2" customWidth="1"/>
    <col min="12803" max="12803" width="13.5703125" style="2" customWidth="1"/>
    <col min="12804" max="12804" width="11" style="2" customWidth="1"/>
    <col min="12805" max="12806" width="14.7109375" style="2" customWidth="1"/>
    <col min="12807" max="12813" width="12.42578125" style="2" customWidth="1"/>
    <col min="12814" max="13056" width="9.140625" style="2"/>
    <col min="13057" max="13057" width="5.42578125" style="2" customWidth="1"/>
    <col min="13058" max="13058" width="19" style="2" customWidth="1"/>
    <col min="13059" max="13059" width="13.5703125" style="2" customWidth="1"/>
    <col min="13060" max="13060" width="11" style="2" customWidth="1"/>
    <col min="13061" max="13062" width="14.7109375" style="2" customWidth="1"/>
    <col min="13063" max="13069" width="12.42578125" style="2" customWidth="1"/>
    <col min="13070" max="13312" width="9.140625" style="2"/>
    <col min="13313" max="13313" width="5.42578125" style="2" customWidth="1"/>
    <col min="13314" max="13314" width="19" style="2" customWidth="1"/>
    <col min="13315" max="13315" width="13.5703125" style="2" customWidth="1"/>
    <col min="13316" max="13316" width="11" style="2" customWidth="1"/>
    <col min="13317" max="13318" width="14.7109375" style="2" customWidth="1"/>
    <col min="13319" max="13325" width="12.42578125" style="2" customWidth="1"/>
    <col min="13326" max="13568" width="9.140625" style="2"/>
    <col min="13569" max="13569" width="5.42578125" style="2" customWidth="1"/>
    <col min="13570" max="13570" width="19" style="2" customWidth="1"/>
    <col min="13571" max="13571" width="13.5703125" style="2" customWidth="1"/>
    <col min="13572" max="13572" width="11" style="2" customWidth="1"/>
    <col min="13573" max="13574" width="14.7109375" style="2" customWidth="1"/>
    <col min="13575" max="13581" width="12.42578125" style="2" customWidth="1"/>
    <col min="13582" max="13824" width="9.140625" style="2"/>
    <col min="13825" max="13825" width="5.42578125" style="2" customWidth="1"/>
    <col min="13826" max="13826" width="19" style="2" customWidth="1"/>
    <col min="13827" max="13827" width="13.5703125" style="2" customWidth="1"/>
    <col min="13828" max="13828" width="11" style="2" customWidth="1"/>
    <col min="13829" max="13830" width="14.7109375" style="2" customWidth="1"/>
    <col min="13831" max="13837" width="12.42578125" style="2" customWidth="1"/>
    <col min="13838" max="14080" width="9.140625" style="2"/>
    <col min="14081" max="14081" width="5.42578125" style="2" customWidth="1"/>
    <col min="14082" max="14082" width="19" style="2" customWidth="1"/>
    <col min="14083" max="14083" width="13.5703125" style="2" customWidth="1"/>
    <col min="14084" max="14084" width="11" style="2" customWidth="1"/>
    <col min="14085" max="14086" width="14.7109375" style="2" customWidth="1"/>
    <col min="14087" max="14093" width="12.42578125" style="2" customWidth="1"/>
    <col min="14094" max="14336" width="9.140625" style="2"/>
    <col min="14337" max="14337" width="5.42578125" style="2" customWidth="1"/>
    <col min="14338" max="14338" width="19" style="2" customWidth="1"/>
    <col min="14339" max="14339" width="13.5703125" style="2" customWidth="1"/>
    <col min="14340" max="14340" width="11" style="2" customWidth="1"/>
    <col min="14341" max="14342" width="14.7109375" style="2" customWidth="1"/>
    <col min="14343" max="14349" width="12.42578125" style="2" customWidth="1"/>
    <col min="14350" max="14592" width="9.140625" style="2"/>
    <col min="14593" max="14593" width="5.42578125" style="2" customWidth="1"/>
    <col min="14594" max="14594" width="19" style="2" customWidth="1"/>
    <col min="14595" max="14595" width="13.5703125" style="2" customWidth="1"/>
    <col min="14596" max="14596" width="11" style="2" customWidth="1"/>
    <col min="14597" max="14598" width="14.7109375" style="2" customWidth="1"/>
    <col min="14599" max="14605" width="12.42578125" style="2" customWidth="1"/>
    <col min="14606" max="14848" width="9.140625" style="2"/>
    <col min="14849" max="14849" width="5.42578125" style="2" customWidth="1"/>
    <col min="14850" max="14850" width="19" style="2" customWidth="1"/>
    <col min="14851" max="14851" width="13.5703125" style="2" customWidth="1"/>
    <col min="14852" max="14852" width="11" style="2" customWidth="1"/>
    <col min="14853" max="14854" width="14.7109375" style="2" customWidth="1"/>
    <col min="14855" max="14861" width="12.42578125" style="2" customWidth="1"/>
    <col min="14862" max="15104" width="9.140625" style="2"/>
    <col min="15105" max="15105" width="5.42578125" style="2" customWidth="1"/>
    <col min="15106" max="15106" width="19" style="2" customWidth="1"/>
    <col min="15107" max="15107" width="13.5703125" style="2" customWidth="1"/>
    <col min="15108" max="15108" width="11" style="2" customWidth="1"/>
    <col min="15109" max="15110" width="14.7109375" style="2" customWidth="1"/>
    <col min="15111" max="15117" width="12.42578125" style="2" customWidth="1"/>
    <col min="15118" max="15360" width="9.140625" style="2"/>
    <col min="15361" max="15361" width="5.42578125" style="2" customWidth="1"/>
    <col min="15362" max="15362" width="19" style="2" customWidth="1"/>
    <col min="15363" max="15363" width="13.5703125" style="2" customWidth="1"/>
    <col min="15364" max="15364" width="11" style="2" customWidth="1"/>
    <col min="15365" max="15366" width="14.7109375" style="2" customWidth="1"/>
    <col min="15367" max="15373" width="12.42578125" style="2" customWidth="1"/>
    <col min="15374" max="15616" width="9.140625" style="2"/>
    <col min="15617" max="15617" width="5.42578125" style="2" customWidth="1"/>
    <col min="15618" max="15618" width="19" style="2" customWidth="1"/>
    <col min="15619" max="15619" width="13.5703125" style="2" customWidth="1"/>
    <col min="15620" max="15620" width="11" style="2" customWidth="1"/>
    <col min="15621" max="15622" width="14.7109375" style="2" customWidth="1"/>
    <col min="15623" max="15629" width="12.42578125" style="2" customWidth="1"/>
    <col min="15630" max="15872" width="9.140625" style="2"/>
    <col min="15873" max="15873" width="5.42578125" style="2" customWidth="1"/>
    <col min="15874" max="15874" width="19" style="2" customWidth="1"/>
    <col min="15875" max="15875" width="13.5703125" style="2" customWidth="1"/>
    <col min="15876" max="15876" width="11" style="2" customWidth="1"/>
    <col min="15877" max="15878" width="14.7109375" style="2" customWidth="1"/>
    <col min="15879" max="15885" width="12.42578125" style="2" customWidth="1"/>
    <col min="15886" max="16128" width="9.140625" style="2"/>
    <col min="16129" max="16129" width="5.42578125" style="2" customWidth="1"/>
    <col min="16130" max="16130" width="19" style="2" customWidth="1"/>
    <col min="16131" max="16131" width="13.5703125" style="2" customWidth="1"/>
    <col min="16132" max="16132" width="11" style="2" customWidth="1"/>
    <col min="16133" max="16134" width="14.7109375" style="2" customWidth="1"/>
    <col min="16135" max="16141" width="12.42578125" style="2" customWidth="1"/>
    <col min="16142" max="16384" width="9.140625" style="2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1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20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</row>
    <row r="4" spans="1:15" x14ac:dyDescent="0.2">
      <c r="A4" s="5"/>
      <c r="B4" s="5"/>
      <c r="C4" s="5"/>
      <c r="D4" s="5"/>
      <c r="E4" s="5"/>
      <c r="F4" s="5"/>
      <c r="G4" s="5"/>
      <c r="H4" s="5"/>
      <c r="I4" s="5"/>
      <c r="J4" s="5"/>
    </row>
    <row r="5" spans="1:15" ht="39" customHeight="1" x14ac:dyDescent="0.2">
      <c r="A5" s="6" t="s">
        <v>3</v>
      </c>
      <c r="B5" s="6" t="s">
        <v>4</v>
      </c>
      <c r="C5" s="7" t="s">
        <v>5</v>
      </c>
      <c r="D5" s="8"/>
      <c r="E5" s="9" t="s">
        <v>6</v>
      </c>
      <c r="F5" s="10"/>
      <c r="G5" s="11" t="s">
        <v>7</v>
      </c>
      <c r="H5" s="11"/>
      <c r="I5" s="11"/>
      <c r="J5" s="11" t="s">
        <v>8</v>
      </c>
      <c r="K5" s="11"/>
      <c r="L5" s="11"/>
      <c r="M5" s="11"/>
    </row>
    <row r="6" spans="1:15" ht="24" customHeight="1" x14ac:dyDescent="0.2">
      <c r="A6" s="12"/>
      <c r="B6" s="12"/>
      <c r="C6" s="6" t="s">
        <v>9</v>
      </c>
      <c r="D6" s="6" t="s">
        <v>10</v>
      </c>
      <c r="E6" s="13"/>
      <c r="F6" s="13"/>
      <c r="G6" s="14" t="s">
        <v>11</v>
      </c>
      <c r="H6" s="14" t="s">
        <v>12</v>
      </c>
      <c r="I6" s="14"/>
      <c r="J6" s="15" t="s">
        <v>13</v>
      </c>
      <c r="K6" s="16"/>
      <c r="L6" s="17"/>
      <c r="M6" s="18" t="s">
        <v>14</v>
      </c>
    </row>
    <row r="7" spans="1:15" ht="44.25" customHeight="1" x14ac:dyDescent="0.2">
      <c r="A7" s="19"/>
      <c r="B7" s="19"/>
      <c r="C7" s="19"/>
      <c r="D7" s="19"/>
      <c r="E7" s="20"/>
      <c r="F7" s="20"/>
      <c r="G7" s="14"/>
      <c r="H7" s="21" t="s">
        <v>15</v>
      </c>
      <c r="I7" s="21" t="s">
        <v>16</v>
      </c>
      <c r="J7" s="21" t="s">
        <v>17</v>
      </c>
      <c r="K7" s="21" t="s">
        <v>18</v>
      </c>
      <c r="L7" s="21" t="s">
        <v>19</v>
      </c>
      <c r="M7" s="22"/>
    </row>
    <row r="8" spans="1:15" x14ac:dyDescent="0.2">
      <c r="A8" s="23">
        <v>1</v>
      </c>
      <c r="B8" s="23">
        <v>2</v>
      </c>
      <c r="C8" s="23">
        <v>3</v>
      </c>
      <c r="D8" s="23">
        <v>4</v>
      </c>
      <c r="E8" s="23"/>
      <c r="F8" s="23"/>
      <c r="G8" s="23" t="s">
        <v>20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</row>
    <row r="9" spans="1:15" ht="20.100000000000001" customHeight="1" x14ac:dyDescent="0.2">
      <c r="A9" s="24" t="s">
        <v>21</v>
      </c>
      <c r="B9" s="25" t="s">
        <v>22</v>
      </c>
      <c r="C9" s="24"/>
      <c r="D9" s="24"/>
      <c r="E9" s="26">
        <f>E10+E14+E18+E24+E30+E33+E36+E39</f>
        <v>25</v>
      </c>
      <c r="F9" s="26">
        <f>F10+F14+F18+F24+F30+F33+F36+F39</f>
        <v>25</v>
      </c>
      <c r="G9" s="26">
        <f>G10+G14+G18+G24+G30+G33+G36+G39</f>
        <v>114</v>
      </c>
      <c r="H9" s="26">
        <f t="shared" ref="H9:M9" si="0">H10+H14+H18+H24+H30+H33+H36+H39</f>
        <v>114</v>
      </c>
      <c r="I9" s="26">
        <f t="shared" si="0"/>
        <v>0</v>
      </c>
      <c r="J9" s="26">
        <f t="shared" si="0"/>
        <v>776</v>
      </c>
      <c r="K9" s="26">
        <f t="shared" si="0"/>
        <v>776</v>
      </c>
      <c r="L9" s="26">
        <f t="shared" si="0"/>
        <v>309</v>
      </c>
      <c r="M9" s="26">
        <f t="shared" si="0"/>
        <v>125</v>
      </c>
    </row>
    <row r="10" spans="1:15" s="30" customFormat="1" ht="20.100000000000001" customHeight="1" x14ac:dyDescent="0.25">
      <c r="A10" s="27"/>
      <c r="B10" s="28" t="s">
        <v>23</v>
      </c>
      <c r="C10" s="27"/>
      <c r="D10" s="27"/>
      <c r="E10" s="27">
        <f>SUBTOTAL(3,E11:E13)</f>
        <v>3</v>
      </c>
      <c r="F10" s="27">
        <f>SUBTOTAL(3,F11:F13)</f>
        <v>3</v>
      </c>
      <c r="G10" s="29">
        <f>G11+G12+G13</f>
        <v>9</v>
      </c>
      <c r="H10" s="29">
        <f t="shared" ref="H10:M10" si="1">H11+H12+H13</f>
        <v>9</v>
      </c>
      <c r="I10" s="29">
        <f t="shared" si="1"/>
        <v>0</v>
      </c>
      <c r="J10" s="29">
        <f t="shared" si="1"/>
        <v>118</v>
      </c>
      <c r="K10" s="29">
        <f t="shared" si="1"/>
        <v>118</v>
      </c>
      <c r="L10" s="29">
        <f t="shared" si="1"/>
        <v>20</v>
      </c>
      <c r="M10" s="29">
        <f t="shared" si="1"/>
        <v>0</v>
      </c>
    </row>
    <row r="11" spans="1:15" ht="20.100000000000001" customHeight="1" x14ac:dyDescent="0.2">
      <c r="A11" s="21">
        <v>1</v>
      </c>
      <c r="B11" s="31" t="s">
        <v>24</v>
      </c>
      <c r="C11" s="32"/>
      <c r="D11" s="32">
        <v>27396</v>
      </c>
      <c r="E11" s="33" t="s">
        <v>25</v>
      </c>
      <c r="F11" s="33" t="s">
        <v>26</v>
      </c>
      <c r="G11" s="34">
        <v>3</v>
      </c>
      <c r="H11" s="34">
        <v>3</v>
      </c>
      <c r="I11" s="34"/>
      <c r="J11" s="34">
        <v>30</v>
      </c>
      <c r="K11" s="34">
        <v>30</v>
      </c>
      <c r="L11" s="34"/>
      <c r="M11" s="34"/>
    </row>
    <row r="12" spans="1:15" ht="20.100000000000001" customHeight="1" x14ac:dyDescent="0.2">
      <c r="A12" s="21">
        <v>2</v>
      </c>
      <c r="B12" s="31" t="s">
        <v>27</v>
      </c>
      <c r="C12" s="32">
        <v>32874</v>
      </c>
      <c r="D12" s="32"/>
      <c r="E12" s="33" t="s">
        <v>25</v>
      </c>
      <c r="F12" s="33" t="s">
        <v>26</v>
      </c>
      <c r="G12" s="34">
        <v>3</v>
      </c>
      <c r="H12" s="34">
        <v>3</v>
      </c>
      <c r="I12" s="34"/>
      <c r="J12" s="34">
        <v>50</v>
      </c>
      <c r="K12" s="34">
        <v>50</v>
      </c>
      <c r="L12" s="34"/>
      <c r="M12" s="34"/>
    </row>
    <row r="13" spans="1:15" ht="28.5" customHeight="1" x14ac:dyDescent="0.2">
      <c r="A13" s="21">
        <v>3</v>
      </c>
      <c r="B13" s="31" t="s">
        <v>28</v>
      </c>
      <c r="C13" s="35">
        <v>32874</v>
      </c>
      <c r="D13" s="32"/>
      <c r="E13" s="33" t="s">
        <v>25</v>
      </c>
      <c r="F13" s="33" t="s">
        <v>26</v>
      </c>
      <c r="G13" s="34">
        <v>3</v>
      </c>
      <c r="H13" s="34">
        <v>3</v>
      </c>
      <c r="I13" s="36">
        <v>0</v>
      </c>
      <c r="J13" s="34">
        <v>38</v>
      </c>
      <c r="K13" s="34">
        <v>38</v>
      </c>
      <c r="L13" s="34">
        <v>20</v>
      </c>
      <c r="M13" s="34"/>
    </row>
    <row r="14" spans="1:15" s="30" customFormat="1" ht="20.100000000000001" customHeight="1" x14ac:dyDescent="0.25">
      <c r="A14" s="27"/>
      <c r="B14" s="28" t="s">
        <v>29</v>
      </c>
      <c r="C14" s="27"/>
      <c r="D14" s="27"/>
      <c r="E14" s="27">
        <f>SUBTOTAL(3,E15:E17)</f>
        <v>3</v>
      </c>
      <c r="F14" s="27">
        <f>SUBTOTAL(3,F15:F17)</f>
        <v>3</v>
      </c>
      <c r="G14" s="29">
        <f t="shared" ref="G14:M14" si="2">SUM(G15:G17)</f>
        <v>14</v>
      </c>
      <c r="H14" s="29">
        <f t="shared" si="2"/>
        <v>14</v>
      </c>
      <c r="I14" s="29">
        <f t="shared" si="2"/>
        <v>0</v>
      </c>
      <c r="J14" s="29">
        <f t="shared" si="2"/>
        <v>25</v>
      </c>
      <c r="K14" s="29">
        <f t="shared" si="2"/>
        <v>25</v>
      </c>
      <c r="L14" s="29">
        <f t="shared" si="2"/>
        <v>50</v>
      </c>
      <c r="M14" s="29">
        <f t="shared" si="2"/>
        <v>75</v>
      </c>
    </row>
    <row r="15" spans="1:15" ht="20.100000000000001" customHeight="1" x14ac:dyDescent="0.2">
      <c r="A15" s="21">
        <v>1</v>
      </c>
      <c r="B15" s="31" t="s">
        <v>30</v>
      </c>
      <c r="C15" s="32">
        <v>34339</v>
      </c>
      <c r="D15" s="32"/>
      <c r="E15" s="33" t="s">
        <v>31</v>
      </c>
      <c r="F15" s="33" t="s">
        <v>26</v>
      </c>
      <c r="G15" s="34">
        <v>3</v>
      </c>
      <c r="H15" s="34">
        <v>3</v>
      </c>
      <c r="I15" s="34">
        <v>0</v>
      </c>
      <c r="J15" s="34"/>
      <c r="K15" s="34">
        <v>0</v>
      </c>
      <c r="L15" s="34">
        <v>50</v>
      </c>
      <c r="M15" s="34"/>
    </row>
    <row r="16" spans="1:15" ht="20.100000000000001" customHeight="1" x14ac:dyDescent="0.2">
      <c r="A16" s="21">
        <v>2</v>
      </c>
      <c r="B16" s="31" t="s">
        <v>32</v>
      </c>
      <c r="C16" s="32">
        <v>29403</v>
      </c>
      <c r="D16" s="32"/>
      <c r="E16" s="33" t="s">
        <v>31</v>
      </c>
      <c r="F16" s="33" t="s">
        <v>26</v>
      </c>
      <c r="G16" s="34">
        <v>4</v>
      </c>
      <c r="H16" s="34">
        <v>4</v>
      </c>
      <c r="I16" s="34"/>
      <c r="J16" s="34">
        <v>5</v>
      </c>
      <c r="K16" s="34">
        <v>5</v>
      </c>
      <c r="L16" s="34"/>
      <c r="M16" s="34">
        <v>45</v>
      </c>
    </row>
    <row r="17" spans="1:13" ht="20.100000000000001" customHeight="1" x14ac:dyDescent="0.2">
      <c r="A17" s="21">
        <v>3</v>
      </c>
      <c r="B17" s="31" t="s">
        <v>33</v>
      </c>
      <c r="C17" s="32">
        <v>30321</v>
      </c>
      <c r="D17" s="32"/>
      <c r="E17" s="33" t="s">
        <v>31</v>
      </c>
      <c r="F17" s="33" t="s">
        <v>26</v>
      </c>
      <c r="G17" s="34">
        <v>7</v>
      </c>
      <c r="H17" s="34">
        <v>7</v>
      </c>
      <c r="I17" s="34"/>
      <c r="J17" s="34">
        <v>20</v>
      </c>
      <c r="K17" s="34">
        <v>20</v>
      </c>
      <c r="L17" s="34"/>
      <c r="M17" s="34">
        <v>30</v>
      </c>
    </row>
    <row r="18" spans="1:13" s="30" customFormat="1" ht="20.100000000000001" customHeight="1" x14ac:dyDescent="0.25">
      <c r="A18" s="27"/>
      <c r="B18" s="28" t="s">
        <v>34</v>
      </c>
      <c r="C18" s="27"/>
      <c r="D18" s="27"/>
      <c r="E18" s="27">
        <f>SUBTOTAL(3,E19:E23)</f>
        <v>5</v>
      </c>
      <c r="F18" s="27">
        <f>SUBTOTAL(3,F19:F23)</f>
        <v>5</v>
      </c>
      <c r="G18" s="29">
        <f>SUM(G19:G23)</f>
        <v>27</v>
      </c>
      <c r="H18" s="29">
        <f t="shared" ref="H18:M18" si="3">SUM(H19:H23)</f>
        <v>27</v>
      </c>
      <c r="I18" s="29">
        <f t="shared" si="3"/>
        <v>0</v>
      </c>
      <c r="J18" s="29">
        <f t="shared" si="3"/>
        <v>162</v>
      </c>
      <c r="K18" s="29">
        <f t="shared" si="3"/>
        <v>162</v>
      </c>
      <c r="L18" s="29">
        <f t="shared" si="3"/>
        <v>65</v>
      </c>
      <c r="M18" s="29">
        <f t="shared" si="3"/>
        <v>0</v>
      </c>
    </row>
    <row r="19" spans="1:13" ht="20.100000000000001" customHeight="1" x14ac:dyDescent="0.2">
      <c r="A19" s="21">
        <v>1</v>
      </c>
      <c r="B19" s="31" t="s">
        <v>35</v>
      </c>
      <c r="C19" s="32">
        <v>27760</v>
      </c>
      <c r="D19" s="32"/>
      <c r="E19" s="33" t="s">
        <v>36</v>
      </c>
      <c r="F19" s="33" t="s">
        <v>26</v>
      </c>
      <c r="G19" s="34">
        <v>6</v>
      </c>
      <c r="H19" s="34">
        <v>6</v>
      </c>
      <c r="I19" s="34"/>
      <c r="J19" s="34">
        <v>26</v>
      </c>
      <c r="K19" s="34">
        <v>26</v>
      </c>
      <c r="L19" s="34"/>
      <c r="M19" s="34"/>
    </row>
    <row r="20" spans="1:13" ht="20.100000000000001" customHeight="1" x14ac:dyDescent="0.2">
      <c r="A20" s="21">
        <v>2</v>
      </c>
      <c r="B20" s="31" t="s">
        <v>37</v>
      </c>
      <c r="C20" s="32">
        <v>30317</v>
      </c>
      <c r="D20" s="32"/>
      <c r="E20" s="33" t="s">
        <v>36</v>
      </c>
      <c r="F20" s="33" t="s">
        <v>26</v>
      </c>
      <c r="G20" s="34">
        <v>6</v>
      </c>
      <c r="H20" s="34">
        <v>6</v>
      </c>
      <c r="I20" s="34">
        <v>0</v>
      </c>
      <c r="J20" s="34">
        <v>23</v>
      </c>
      <c r="K20" s="34">
        <v>23</v>
      </c>
      <c r="L20" s="34">
        <v>30</v>
      </c>
      <c r="M20" s="34"/>
    </row>
    <row r="21" spans="1:13" ht="20.100000000000001" customHeight="1" x14ac:dyDescent="0.2">
      <c r="A21" s="21">
        <v>3</v>
      </c>
      <c r="B21" s="31" t="s">
        <v>38</v>
      </c>
      <c r="C21" s="32">
        <v>29281</v>
      </c>
      <c r="D21" s="32"/>
      <c r="E21" s="33" t="s">
        <v>36</v>
      </c>
      <c r="F21" s="33" t="s">
        <v>26</v>
      </c>
      <c r="G21" s="34">
        <v>6</v>
      </c>
      <c r="H21" s="34">
        <v>6</v>
      </c>
      <c r="I21" s="34"/>
      <c r="J21" s="34">
        <v>48</v>
      </c>
      <c r="K21" s="34">
        <v>48</v>
      </c>
      <c r="L21" s="34"/>
      <c r="M21" s="34"/>
    </row>
    <row r="22" spans="1:13" ht="20.100000000000001" customHeight="1" x14ac:dyDescent="0.2">
      <c r="A22" s="21">
        <v>4</v>
      </c>
      <c r="B22" s="31" t="s">
        <v>39</v>
      </c>
      <c r="C22" s="32">
        <v>30011</v>
      </c>
      <c r="D22" s="32"/>
      <c r="E22" s="33" t="s">
        <v>36</v>
      </c>
      <c r="F22" s="33" t="s">
        <v>26</v>
      </c>
      <c r="G22" s="34">
        <v>5</v>
      </c>
      <c r="H22" s="34">
        <v>5</v>
      </c>
      <c r="I22" s="34">
        <v>0</v>
      </c>
      <c r="J22" s="34">
        <v>15</v>
      </c>
      <c r="K22" s="34">
        <v>15</v>
      </c>
      <c r="L22" s="34">
        <v>35</v>
      </c>
      <c r="M22" s="34"/>
    </row>
    <row r="23" spans="1:13" ht="20.100000000000001" customHeight="1" x14ac:dyDescent="0.2">
      <c r="A23" s="21">
        <v>5</v>
      </c>
      <c r="B23" s="31" t="s">
        <v>40</v>
      </c>
      <c r="C23" s="32">
        <v>32509</v>
      </c>
      <c r="D23" s="32"/>
      <c r="E23" s="33" t="s">
        <v>36</v>
      </c>
      <c r="F23" s="33" t="s">
        <v>26</v>
      </c>
      <c r="G23" s="34">
        <v>4</v>
      </c>
      <c r="H23" s="34">
        <v>4</v>
      </c>
      <c r="I23" s="34"/>
      <c r="J23" s="34">
        <v>50</v>
      </c>
      <c r="K23" s="34">
        <v>50</v>
      </c>
      <c r="L23" s="34"/>
      <c r="M23" s="34"/>
    </row>
    <row r="24" spans="1:13" s="30" customFormat="1" ht="20.100000000000001" customHeight="1" x14ac:dyDescent="0.35">
      <c r="A24" s="37"/>
      <c r="B24" s="28" t="s">
        <v>41</v>
      </c>
      <c r="C24" s="38"/>
      <c r="D24" s="39"/>
      <c r="E24" s="27">
        <f>SUBTOTAL(3,E25:E29)</f>
        <v>5</v>
      </c>
      <c r="F24" s="27">
        <f>SUBTOTAL(3,F25:F29)</f>
        <v>5</v>
      </c>
      <c r="G24" s="40">
        <f>SUM(G25:G29)</f>
        <v>23</v>
      </c>
      <c r="H24" s="40">
        <f t="shared" ref="H24:M24" si="4">SUM(H25:H29)</f>
        <v>23</v>
      </c>
      <c r="I24" s="40">
        <f t="shared" si="4"/>
        <v>0</v>
      </c>
      <c r="J24" s="40">
        <f t="shared" si="4"/>
        <v>188</v>
      </c>
      <c r="K24" s="40">
        <f t="shared" si="4"/>
        <v>188</v>
      </c>
      <c r="L24" s="40">
        <f t="shared" si="4"/>
        <v>50</v>
      </c>
      <c r="M24" s="40">
        <f t="shared" si="4"/>
        <v>0</v>
      </c>
    </row>
    <row r="25" spans="1:13" ht="20.100000000000001" customHeight="1" x14ac:dyDescent="0.2">
      <c r="A25" s="21">
        <v>1</v>
      </c>
      <c r="B25" s="31" t="s">
        <v>42</v>
      </c>
      <c r="C25" s="32">
        <v>32909</v>
      </c>
      <c r="D25" s="32"/>
      <c r="E25" s="33" t="s">
        <v>43</v>
      </c>
      <c r="F25" s="33" t="s">
        <v>26</v>
      </c>
      <c r="G25" s="34">
        <v>4</v>
      </c>
      <c r="H25" s="34">
        <v>4</v>
      </c>
      <c r="I25" s="34"/>
      <c r="J25" s="34">
        <v>40</v>
      </c>
      <c r="K25" s="34">
        <v>40</v>
      </c>
      <c r="L25" s="34"/>
      <c r="M25" s="34"/>
    </row>
    <row r="26" spans="1:13" ht="20.100000000000001" customHeight="1" x14ac:dyDescent="0.2">
      <c r="A26" s="21">
        <v>2</v>
      </c>
      <c r="B26" s="31" t="s">
        <v>44</v>
      </c>
      <c r="C26" s="32">
        <v>32694</v>
      </c>
      <c r="D26" s="32"/>
      <c r="E26" s="33" t="s">
        <v>43</v>
      </c>
      <c r="F26" s="33" t="s">
        <v>26</v>
      </c>
      <c r="G26" s="34">
        <v>4</v>
      </c>
      <c r="H26" s="34">
        <v>4</v>
      </c>
      <c r="I26" s="34"/>
      <c r="J26" s="34">
        <v>45</v>
      </c>
      <c r="K26" s="34">
        <v>45</v>
      </c>
      <c r="L26" s="34"/>
      <c r="M26" s="34"/>
    </row>
    <row r="27" spans="1:13" ht="20.100000000000001" customHeight="1" x14ac:dyDescent="0.2">
      <c r="A27" s="21">
        <v>3</v>
      </c>
      <c r="B27" s="31" t="s">
        <v>45</v>
      </c>
      <c r="C27" s="32">
        <v>29952</v>
      </c>
      <c r="D27" s="32"/>
      <c r="E27" s="33" t="s">
        <v>43</v>
      </c>
      <c r="F27" s="33" t="s">
        <v>26</v>
      </c>
      <c r="G27" s="34">
        <v>5</v>
      </c>
      <c r="H27" s="34">
        <v>5</v>
      </c>
      <c r="I27" s="34">
        <v>0</v>
      </c>
      <c r="J27" s="34">
        <v>23</v>
      </c>
      <c r="K27" s="34">
        <v>23</v>
      </c>
      <c r="L27" s="34">
        <v>30</v>
      </c>
      <c r="M27" s="34"/>
    </row>
    <row r="28" spans="1:13" ht="20.100000000000001" customHeight="1" x14ac:dyDescent="0.2">
      <c r="A28" s="21">
        <v>4</v>
      </c>
      <c r="B28" s="31" t="s">
        <v>46</v>
      </c>
      <c r="C28" s="32">
        <v>32876</v>
      </c>
      <c r="D28" s="32"/>
      <c r="E28" s="33" t="s">
        <v>43</v>
      </c>
      <c r="F28" s="33" t="s">
        <v>26</v>
      </c>
      <c r="G28" s="34">
        <v>5</v>
      </c>
      <c r="H28" s="34">
        <v>5</v>
      </c>
      <c r="I28" s="34"/>
      <c r="J28" s="34">
        <v>50</v>
      </c>
      <c r="K28" s="34">
        <v>50</v>
      </c>
      <c r="L28" s="34"/>
      <c r="M28" s="34"/>
    </row>
    <row r="29" spans="1:13" ht="20.100000000000001" customHeight="1" x14ac:dyDescent="0.2">
      <c r="A29" s="21">
        <v>5</v>
      </c>
      <c r="B29" s="31" t="s">
        <v>47</v>
      </c>
      <c r="C29" s="32">
        <v>33406</v>
      </c>
      <c r="D29" s="32"/>
      <c r="E29" s="33" t="s">
        <v>43</v>
      </c>
      <c r="F29" s="33" t="s">
        <v>26</v>
      </c>
      <c r="G29" s="34">
        <v>5</v>
      </c>
      <c r="H29" s="34">
        <v>5</v>
      </c>
      <c r="I29" s="34"/>
      <c r="J29" s="34">
        <v>30</v>
      </c>
      <c r="K29" s="34">
        <v>30</v>
      </c>
      <c r="L29" s="34">
        <v>20</v>
      </c>
      <c r="M29" s="34"/>
    </row>
    <row r="30" spans="1:13" s="30" customFormat="1" ht="20.100000000000001" customHeight="1" x14ac:dyDescent="0.25">
      <c r="A30" s="27"/>
      <c r="B30" s="28" t="s">
        <v>48</v>
      </c>
      <c r="C30" s="27"/>
      <c r="D30" s="27"/>
      <c r="E30" s="27">
        <f>SUBTOTAL(3,E31:E32)</f>
        <v>2</v>
      </c>
      <c r="F30" s="27">
        <f>SUBTOTAL(3,F31:F32)</f>
        <v>2</v>
      </c>
      <c r="G30" s="29">
        <f>G31+G32</f>
        <v>8</v>
      </c>
      <c r="H30" s="29">
        <f t="shared" ref="H30:M30" si="5">H31+H32</f>
        <v>8</v>
      </c>
      <c r="I30" s="29">
        <f t="shared" si="5"/>
        <v>0</v>
      </c>
      <c r="J30" s="29">
        <f t="shared" si="5"/>
        <v>41</v>
      </c>
      <c r="K30" s="29">
        <f t="shared" si="5"/>
        <v>41</v>
      </c>
      <c r="L30" s="29">
        <f t="shared" si="5"/>
        <v>64</v>
      </c>
      <c r="M30" s="29">
        <f t="shared" si="5"/>
        <v>0</v>
      </c>
    </row>
    <row r="31" spans="1:13" ht="20.100000000000001" customHeight="1" x14ac:dyDescent="0.2">
      <c r="A31" s="21">
        <v>1</v>
      </c>
      <c r="B31" s="31" t="s">
        <v>49</v>
      </c>
      <c r="C31" s="32">
        <v>30286</v>
      </c>
      <c r="D31" s="32"/>
      <c r="E31" s="33" t="s">
        <v>50</v>
      </c>
      <c r="F31" s="33" t="s">
        <v>26</v>
      </c>
      <c r="G31" s="34">
        <v>5</v>
      </c>
      <c r="H31" s="34">
        <v>5</v>
      </c>
      <c r="I31" s="34">
        <v>0</v>
      </c>
      <c r="J31" s="34">
        <v>6</v>
      </c>
      <c r="K31" s="34">
        <v>6</v>
      </c>
      <c r="L31" s="34">
        <v>44</v>
      </c>
      <c r="M31" s="34"/>
    </row>
    <row r="32" spans="1:13" ht="35.25" customHeight="1" x14ac:dyDescent="0.2">
      <c r="A32" s="21">
        <v>2</v>
      </c>
      <c r="B32" s="31" t="s">
        <v>51</v>
      </c>
      <c r="C32" s="35">
        <v>34563</v>
      </c>
      <c r="D32" s="32"/>
      <c r="E32" s="33" t="s">
        <v>50</v>
      </c>
      <c r="F32" s="33" t="s">
        <v>26</v>
      </c>
      <c r="G32" s="34">
        <v>3</v>
      </c>
      <c r="H32" s="34">
        <v>3</v>
      </c>
      <c r="I32" s="34">
        <v>0</v>
      </c>
      <c r="J32" s="34">
        <v>35</v>
      </c>
      <c r="K32" s="34">
        <v>35</v>
      </c>
      <c r="L32" s="34">
        <v>20</v>
      </c>
      <c r="M32" s="34"/>
    </row>
    <row r="33" spans="1:13" s="30" customFormat="1" ht="20.100000000000001" customHeight="1" x14ac:dyDescent="0.25">
      <c r="A33" s="27"/>
      <c r="B33" s="28" t="s">
        <v>52</v>
      </c>
      <c r="C33" s="27"/>
      <c r="D33" s="27"/>
      <c r="E33" s="27">
        <f>SUBTOTAL(3,E34:E35)</f>
        <v>2</v>
      </c>
      <c r="F33" s="27">
        <f>SUBTOTAL(3,F34:F35)</f>
        <v>2</v>
      </c>
      <c r="G33" s="29">
        <f t="shared" ref="G33:L33" si="6">SUM(G34:G35)</f>
        <v>9</v>
      </c>
      <c r="H33" s="29">
        <f t="shared" si="6"/>
        <v>9</v>
      </c>
      <c r="I33" s="29">
        <f t="shared" si="6"/>
        <v>0</v>
      </c>
      <c r="J33" s="29">
        <f t="shared" si="6"/>
        <v>101</v>
      </c>
      <c r="K33" s="29">
        <f t="shared" si="6"/>
        <v>101</v>
      </c>
      <c r="L33" s="29">
        <f t="shared" si="6"/>
        <v>0</v>
      </c>
      <c r="M33" s="29"/>
    </row>
    <row r="34" spans="1:13" ht="20.100000000000001" customHeight="1" x14ac:dyDescent="0.2">
      <c r="A34" s="21">
        <v>3</v>
      </c>
      <c r="B34" s="31" t="s">
        <v>53</v>
      </c>
      <c r="C34" s="32">
        <v>21094</v>
      </c>
      <c r="D34" s="32"/>
      <c r="E34" s="33" t="s">
        <v>54</v>
      </c>
      <c r="F34" s="33" t="s">
        <v>26</v>
      </c>
      <c r="G34" s="34">
        <v>3</v>
      </c>
      <c r="H34" s="34">
        <v>3</v>
      </c>
      <c r="I34" s="34"/>
      <c r="J34" s="34">
        <v>50</v>
      </c>
      <c r="K34" s="34">
        <v>50</v>
      </c>
      <c r="L34" s="34"/>
      <c r="M34" s="34"/>
    </row>
    <row r="35" spans="1:13" ht="20.100000000000001" customHeight="1" x14ac:dyDescent="0.2">
      <c r="A35" s="21">
        <v>4</v>
      </c>
      <c r="B35" s="31" t="s">
        <v>55</v>
      </c>
      <c r="C35" s="32">
        <v>27760</v>
      </c>
      <c r="D35" s="32"/>
      <c r="E35" s="33" t="s">
        <v>54</v>
      </c>
      <c r="F35" s="33" t="s">
        <v>26</v>
      </c>
      <c r="G35" s="34">
        <v>6</v>
      </c>
      <c r="H35" s="34">
        <v>6</v>
      </c>
      <c r="I35" s="34"/>
      <c r="J35" s="34">
        <v>51</v>
      </c>
      <c r="K35" s="34">
        <v>51</v>
      </c>
      <c r="L35" s="34"/>
      <c r="M35" s="34"/>
    </row>
    <row r="36" spans="1:13" s="30" customFormat="1" ht="20.100000000000001" customHeight="1" x14ac:dyDescent="0.25">
      <c r="A36" s="27"/>
      <c r="B36" s="28" t="s">
        <v>56</v>
      </c>
      <c r="C36" s="27"/>
      <c r="D36" s="27"/>
      <c r="E36" s="27">
        <f>SUBTOTAL(3,E37:E38)</f>
        <v>2</v>
      </c>
      <c r="F36" s="27">
        <f>SUBTOTAL(3,F37:F38)</f>
        <v>2</v>
      </c>
      <c r="G36" s="29">
        <f>SUM(G37:G38)</f>
        <v>10</v>
      </c>
      <c r="H36" s="29">
        <f t="shared" ref="H36:M36" si="7">SUM(H37:H38)</f>
        <v>10</v>
      </c>
      <c r="I36" s="29">
        <f t="shared" si="7"/>
        <v>0</v>
      </c>
      <c r="J36" s="29">
        <f t="shared" si="7"/>
        <v>13</v>
      </c>
      <c r="K36" s="29">
        <f t="shared" si="7"/>
        <v>13</v>
      </c>
      <c r="L36" s="29">
        <f t="shared" si="7"/>
        <v>40</v>
      </c>
      <c r="M36" s="29">
        <f t="shared" si="7"/>
        <v>50</v>
      </c>
    </row>
    <row r="37" spans="1:13" ht="20.100000000000001" customHeight="1" x14ac:dyDescent="0.2">
      <c r="A37" s="21">
        <v>19</v>
      </c>
      <c r="B37" s="31" t="s">
        <v>57</v>
      </c>
      <c r="C37" s="32">
        <v>30317</v>
      </c>
      <c r="D37" s="32"/>
      <c r="E37" s="33" t="s">
        <v>58</v>
      </c>
      <c r="F37" s="33" t="s">
        <v>26</v>
      </c>
      <c r="G37" s="34">
        <v>4</v>
      </c>
      <c r="H37" s="34">
        <v>4</v>
      </c>
      <c r="I37" s="34"/>
      <c r="J37" s="34"/>
      <c r="K37" s="34"/>
      <c r="L37" s="34"/>
      <c r="M37" s="34">
        <v>50</v>
      </c>
    </row>
    <row r="38" spans="1:13" ht="20.100000000000001" customHeight="1" x14ac:dyDescent="0.2">
      <c r="A38" s="21">
        <v>20</v>
      </c>
      <c r="B38" s="31" t="s">
        <v>59</v>
      </c>
      <c r="C38" s="32">
        <v>32784</v>
      </c>
      <c r="D38" s="32"/>
      <c r="E38" s="33" t="s">
        <v>58</v>
      </c>
      <c r="F38" s="33" t="s">
        <v>26</v>
      </c>
      <c r="G38" s="34">
        <v>6</v>
      </c>
      <c r="H38" s="34">
        <v>6</v>
      </c>
      <c r="I38" s="34">
        <v>0</v>
      </c>
      <c r="J38" s="34">
        <v>13</v>
      </c>
      <c r="K38" s="34">
        <v>13</v>
      </c>
      <c r="L38" s="34">
        <v>40</v>
      </c>
      <c r="M38" s="34"/>
    </row>
    <row r="39" spans="1:13" s="30" customFormat="1" ht="20.100000000000001" customHeight="1" x14ac:dyDescent="0.25">
      <c r="A39" s="27"/>
      <c r="B39" s="28" t="s">
        <v>60</v>
      </c>
      <c r="C39" s="27"/>
      <c r="D39" s="27"/>
      <c r="E39" s="27">
        <f>SUBTOTAL(3,E40:E42)</f>
        <v>3</v>
      </c>
      <c r="F39" s="27">
        <f>SUBTOTAL(3,F40:F42)</f>
        <v>3</v>
      </c>
      <c r="G39" s="29">
        <f t="shared" ref="G39:M39" si="8">SUM(G40:G42)</f>
        <v>14</v>
      </c>
      <c r="H39" s="29">
        <f t="shared" si="8"/>
        <v>14</v>
      </c>
      <c r="I39" s="29">
        <f t="shared" si="8"/>
        <v>0</v>
      </c>
      <c r="J39" s="29">
        <f t="shared" si="8"/>
        <v>128</v>
      </c>
      <c r="K39" s="29">
        <f t="shared" si="8"/>
        <v>128</v>
      </c>
      <c r="L39" s="29">
        <f t="shared" si="8"/>
        <v>20</v>
      </c>
      <c r="M39" s="29">
        <f t="shared" si="8"/>
        <v>0</v>
      </c>
    </row>
    <row r="40" spans="1:13" ht="20.100000000000001" customHeight="1" x14ac:dyDescent="0.2">
      <c r="A40" s="21">
        <v>1</v>
      </c>
      <c r="B40" s="31" t="s">
        <v>61</v>
      </c>
      <c r="C40" s="32">
        <v>30202</v>
      </c>
      <c r="D40" s="32"/>
      <c r="E40" s="33" t="s">
        <v>62</v>
      </c>
      <c r="F40" s="33" t="s">
        <v>26</v>
      </c>
      <c r="G40" s="34">
        <v>5</v>
      </c>
      <c r="H40" s="34">
        <v>5</v>
      </c>
      <c r="I40" s="34">
        <v>0</v>
      </c>
      <c r="J40" s="34">
        <v>30</v>
      </c>
      <c r="K40" s="34">
        <v>30</v>
      </c>
      <c r="L40" s="34">
        <v>20</v>
      </c>
      <c r="M40" s="34"/>
    </row>
    <row r="41" spans="1:13" ht="20.100000000000001" customHeight="1" x14ac:dyDescent="0.2">
      <c r="A41" s="21">
        <v>2</v>
      </c>
      <c r="B41" s="31" t="s">
        <v>63</v>
      </c>
      <c r="C41" s="32">
        <v>28773</v>
      </c>
      <c r="D41" s="32"/>
      <c r="E41" s="33" t="s">
        <v>62</v>
      </c>
      <c r="F41" s="33" t="s">
        <v>26</v>
      </c>
      <c r="G41" s="34">
        <v>4</v>
      </c>
      <c r="H41" s="34">
        <v>4</v>
      </c>
      <c r="I41" s="34"/>
      <c r="J41" s="34">
        <v>48</v>
      </c>
      <c r="K41" s="34">
        <v>48</v>
      </c>
      <c r="L41" s="34"/>
      <c r="M41" s="34"/>
    </row>
    <row r="42" spans="1:13" ht="20.100000000000001" customHeight="1" x14ac:dyDescent="0.2">
      <c r="A42" s="21">
        <v>3</v>
      </c>
      <c r="B42" s="31" t="s">
        <v>64</v>
      </c>
      <c r="C42" s="32">
        <v>26305</v>
      </c>
      <c r="D42" s="32"/>
      <c r="E42" s="33" t="s">
        <v>62</v>
      </c>
      <c r="F42" s="33" t="s">
        <v>26</v>
      </c>
      <c r="G42" s="34">
        <v>5</v>
      </c>
      <c r="H42" s="34">
        <v>5</v>
      </c>
      <c r="I42" s="34"/>
      <c r="J42" s="34">
        <v>50</v>
      </c>
      <c r="K42" s="34">
        <v>50</v>
      </c>
      <c r="L42" s="34"/>
      <c r="M42" s="34"/>
    </row>
    <row r="43" spans="1:13" ht="20.100000000000001" customHeight="1" x14ac:dyDescent="0.2">
      <c r="A43" s="24" t="s">
        <v>65</v>
      </c>
      <c r="B43" s="25" t="s">
        <v>66</v>
      </c>
      <c r="C43" s="24"/>
      <c r="D43" s="24"/>
      <c r="E43" s="26">
        <f>E44+E47+E49+E51+E53</f>
        <v>10</v>
      </c>
      <c r="F43" s="26">
        <f>F44+F47+F49+F51+F53</f>
        <v>10</v>
      </c>
      <c r="G43" s="26">
        <f>G44+G47+G49+G51+G53</f>
        <v>42</v>
      </c>
      <c r="H43" s="26">
        <f t="shared" ref="H43:M43" si="9">H44+H47+H49+H51+H53</f>
        <v>42</v>
      </c>
      <c r="I43" s="26">
        <f t="shared" si="9"/>
        <v>0</v>
      </c>
      <c r="J43" s="26">
        <f t="shared" si="9"/>
        <v>250</v>
      </c>
      <c r="K43" s="26">
        <f t="shared" si="9"/>
        <v>250</v>
      </c>
      <c r="L43" s="26">
        <f t="shared" si="9"/>
        <v>175</v>
      </c>
      <c r="M43" s="26">
        <f t="shared" si="9"/>
        <v>0</v>
      </c>
    </row>
    <row r="44" spans="1:13" ht="20.100000000000001" customHeight="1" x14ac:dyDescent="0.25">
      <c r="A44" s="27"/>
      <c r="B44" s="41" t="s">
        <v>67</v>
      </c>
      <c r="C44" s="27"/>
      <c r="D44" s="27"/>
      <c r="E44" s="27">
        <f>SUBTOTAL(3,E45:E46)</f>
        <v>2</v>
      </c>
      <c r="F44" s="27">
        <f>SUBTOTAL(3,F45:F46)</f>
        <v>2</v>
      </c>
      <c r="G44" s="29">
        <f t="shared" ref="G44:M44" si="10">SUM(G45:G46)</f>
        <v>9</v>
      </c>
      <c r="H44" s="29">
        <f t="shared" si="10"/>
        <v>9</v>
      </c>
      <c r="I44" s="29">
        <f t="shared" si="10"/>
        <v>0</v>
      </c>
      <c r="J44" s="29">
        <f t="shared" si="10"/>
        <v>0</v>
      </c>
      <c r="K44" s="29">
        <f t="shared" si="10"/>
        <v>0</v>
      </c>
      <c r="L44" s="29">
        <f t="shared" si="10"/>
        <v>0</v>
      </c>
      <c r="M44" s="29">
        <f t="shared" si="10"/>
        <v>0</v>
      </c>
    </row>
    <row r="45" spans="1:13" s="30" customFormat="1" ht="39.75" customHeight="1" x14ac:dyDescent="0.25">
      <c r="A45" s="23">
        <v>1</v>
      </c>
      <c r="B45" s="31" t="s">
        <v>68</v>
      </c>
      <c r="C45" s="23">
        <v>1980</v>
      </c>
      <c r="D45" s="23"/>
      <c r="E45" s="33" t="s">
        <v>69</v>
      </c>
      <c r="F45" s="33" t="s">
        <v>70</v>
      </c>
      <c r="G45" s="42">
        <v>4</v>
      </c>
      <c r="H45" s="42">
        <v>4</v>
      </c>
      <c r="I45" s="42"/>
      <c r="J45" s="42"/>
      <c r="K45" s="42"/>
      <c r="L45" s="42"/>
      <c r="M45" s="42"/>
    </row>
    <row r="46" spans="1:13" ht="20.100000000000001" customHeight="1" x14ac:dyDescent="0.2">
      <c r="A46" s="23">
        <v>2</v>
      </c>
      <c r="B46" s="31" t="s">
        <v>71</v>
      </c>
      <c r="C46" s="23">
        <v>1979</v>
      </c>
      <c r="D46" s="23"/>
      <c r="E46" s="33" t="s">
        <v>69</v>
      </c>
      <c r="F46" s="33" t="s">
        <v>70</v>
      </c>
      <c r="G46" s="42">
        <v>5</v>
      </c>
      <c r="H46" s="42">
        <v>5</v>
      </c>
      <c r="I46" s="42"/>
      <c r="J46" s="42"/>
      <c r="K46" s="42"/>
      <c r="L46" s="42"/>
      <c r="M46" s="42"/>
    </row>
    <row r="47" spans="1:13" s="30" customFormat="1" ht="20.100000000000001" customHeight="1" x14ac:dyDescent="0.25">
      <c r="A47" s="27"/>
      <c r="B47" s="41" t="s">
        <v>72</v>
      </c>
      <c r="C47" s="27"/>
      <c r="D47" s="27"/>
      <c r="E47" s="27">
        <f>SUBTOTAL(3,E48)</f>
        <v>1</v>
      </c>
      <c r="F47" s="27">
        <f>SUBTOTAL(3,F48)</f>
        <v>1</v>
      </c>
      <c r="G47" s="29">
        <f>G48</f>
        <v>4</v>
      </c>
      <c r="H47" s="29">
        <f t="shared" ref="H47:M47" si="11">H48</f>
        <v>4</v>
      </c>
      <c r="I47" s="29">
        <f t="shared" si="11"/>
        <v>0</v>
      </c>
      <c r="J47" s="29">
        <f t="shared" si="11"/>
        <v>30</v>
      </c>
      <c r="K47" s="29">
        <f t="shared" si="11"/>
        <v>30</v>
      </c>
      <c r="L47" s="29">
        <f t="shared" si="11"/>
        <v>50</v>
      </c>
      <c r="M47" s="29">
        <f t="shared" si="11"/>
        <v>0</v>
      </c>
    </row>
    <row r="48" spans="1:13" ht="20.100000000000001" customHeight="1" x14ac:dyDescent="0.2">
      <c r="A48" s="23">
        <v>1</v>
      </c>
      <c r="B48" s="31" t="s">
        <v>73</v>
      </c>
      <c r="C48" s="23">
        <v>1947</v>
      </c>
      <c r="D48" s="23"/>
      <c r="E48" s="33" t="s">
        <v>74</v>
      </c>
      <c r="F48" s="33" t="s">
        <v>70</v>
      </c>
      <c r="G48" s="42">
        <v>4</v>
      </c>
      <c r="H48" s="43">
        <v>4</v>
      </c>
      <c r="I48" s="43"/>
      <c r="J48" s="43">
        <v>30</v>
      </c>
      <c r="K48" s="43">
        <v>30</v>
      </c>
      <c r="L48" s="34">
        <v>50</v>
      </c>
      <c r="M48" s="43"/>
    </row>
    <row r="49" spans="1:13" ht="20.100000000000001" customHeight="1" x14ac:dyDescent="0.25">
      <c r="A49" s="27"/>
      <c r="B49" s="41" t="s">
        <v>75</v>
      </c>
      <c r="C49" s="27"/>
      <c r="D49" s="27"/>
      <c r="E49" s="27">
        <f>SUBTOTAL(3,E50)</f>
        <v>1</v>
      </c>
      <c r="F49" s="27">
        <f>SUBTOTAL(3,F50)</f>
        <v>1</v>
      </c>
      <c r="G49" s="29">
        <f>+G50</f>
        <v>6</v>
      </c>
      <c r="H49" s="29">
        <f t="shared" ref="H49:M49" si="12">+H50</f>
        <v>6</v>
      </c>
      <c r="I49" s="29">
        <f t="shared" si="12"/>
        <v>0</v>
      </c>
      <c r="J49" s="29">
        <f t="shared" si="12"/>
        <v>30</v>
      </c>
      <c r="K49" s="29">
        <f t="shared" si="12"/>
        <v>30</v>
      </c>
      <c r="L49" s="34">
        <f t="shared" si="12"/>
        <v>20</v>
      </c>
      <c r="M49" s="29">
        <f t="shared" si="12"/>
        <v>0</v>
      </c>
    </row>
    <row r="50" spans="1:13" ht="31.5" customHeight="1" x14ac:dyDescent="0.2">
      <c r="A50" s="23">
        <v>1</v>
      </c>
      <c r="B50" s="31" t="s">
        <v>76</v>
      </c>
      <c r="C50" s="44">
        <v>1949</v>
      </c>
      <c r="D50" s="23"/>
      <c r="E50" s="33" t="s">
        <v>77</v>
      </c>
      <c r="F50" s="33" t="s">
        <v>70</v>
      </c>
      <c r="G50" s="43">
        <v>6</v>
      </c>
      <c r="H50" s="36">
        <v>6</v>
      </c>
      <c r="I50" s="36"/>
      <c r="J50" s="36">
        <v>30</v>
      </c>
      <c r="K50" s="36">
        <v>30</v>
      </c>
      <c r="L50" s="34">
        <v>20</v>
      </c>
      <c r="M50" s="43"/>
    </row>
    <row r="51" spans="1:13" ht="20.100000000000001" customHeight="1" x14ac:dyDescent="0.25">
      <c r="A51" s="23"/>
      <c r="B51" s="28" t="s">
        <v>78</v>
      </c>
      <c r="C51" s="27"/>
      <c r="D51" s="41"/>
      <c r="E51" s="27">
        <f>SUBTOTAL(3,E52)</f>
        <v>1</v>
      </c>
      <c r="F51" s="27">
        <f>SUBTOTAL(3,F52)</f>
        <v>1</v>
      </c>
      <c r="G51" s="45">
        <f>G52</f>
        <v>4</v>
      </c>
      <c r="H51" s="45">
        <f t="shared" ref="H51:M51" si="13">H52</f>
        <v>4</v>
      </c>
      <c r="I51" s="45">
        <f t="shared" si="13"/>
        <v>0</v>
      </c>
      <c r="J51" s="45">
        <f t="shared" si="13"/>
        <v>20</v>
      </c>
      <c r="K51" s="45">
        <f t="shared" si="13"/>
        <v>20</v>
      </c>
      <c r="L51" s="34">
        <f t="shared" si="13"/>
        <v>0</v>
      </c>
      <c r="M51" s="45">
        <f t="shared" si="13"/>
        <v>0</v>
      </c>
    </row>
    <row r="52" spans="1:13" ht="20.100000000000001" customHeight="1" x14ac:dyDescent="0.2">
      <c r="A52" s="23">
        <v>1</v>
      </c>
      <c r="B52" s="46" t="s">
        <v>79</v>
      </c>
      <c r="C52" s="23">
        <v>1990</v>
      </c>
      <c r="D52" s="46"/>
      <c r="E52" s="33" t="s">
        <v>80</v>
      </c>
      <c r="F52" s="33" t="s">
        <v>70</v>
      </c>
      <c r="G52" s="47">
        <v>4</v>
      </c>
      <c r="H52" s="47">
        <v>4</v>
      </c>
      <c r="I52" s="47"/>
      <c r="J52" s="47">
        <v>20</v>
      </c>
      <c r="K52" s="47">
        <v>20</v>
      </c>
      <c r="L52" s="34"/>
      <c r="M52" s="47"/>
    </row>
    <row r="53" spans="1:13" ht="20.100000000000001" customHeight="1" x14ac:dyDescent="0.25">
      <c r="A53" s="23"/>
      <c r="B53" s="41" t="s">
        <v>81</v>
      </c>
      <c r="C53" s="27"/>
      <c r="D53" s="41"/>
      <c r="E53" s="27">
        <f>SUBTOTAL(3,E54:E58)</f>
        <v>5</v>
      </c>
      <c r="F53" s="27">
        <f>SUBTOTAL(3,F54:F58)</f>
        <v>5</v>
      </c>
      <c r="G53" s="45">
        <f>SUM(G54:G58)</f>
        <v>19</v>
      </c>
      <c r="H53" s="45">
        <f t="shared" ref="H53:M53" si="14">SUM(H54:H58)</f>
        <v>19</v>
      </c>
      <c r="I53" s="45">
        <f t="shared" si="14"/>
        <v>0</v>
      </c>
      <c r="J53" s="45">
        <f t="shared" si="14"/>
        <v>170</v>
      </c>
      <c r="K53" s="45">
        <f t="shared" si="14"/>
        <v>170</v>
      </c>
      <c r="L53" s="45">
        <f t="shared" si="14"/>
        <v>105</v>
      </c>
      <c r="M53" s="45">
        <f t="shared" si="14"/>
        <v>0</v>
      </c>
    </row>
    <row r="54" spans="1:13" ht="20.100000000000001" customHeight="1" x14ac:dyDescent="0.2">
      <c r="A54" s="23">
        <v>1</v>
      </c>
      <c r="B54" s="46" t="s">
        <v>82</v>
      </c>
      <c r="C54" s="23">
        <v>1987</v>
      </c>
      <c r="D54" s="46"/>
      <c r="E54" s="33" t="s">
        <v>83</v>
      </c>
      <c r="F54" s="33" t="s">
        <v>70</v>
      </c>
      <c r="G54" s="47">
        <v>4</v>
      </c>
      <c r="H54" s="47">
        <v>4</v>
      </c>
      <c r="I54" s="47"/>
      <c r="J54" s="47">
        <v>50</v>
      </c>
      <c r="K54" s="47">
        <v>50</v>
      </c>
      <c r="L54" s="34">
        <v>30</v>
      </c>
      <c r="M54" s="47"/>
    </row>
    <row r="55" spans="1:13" ht="20.100000000000001" customHeight="1" x14ac:dyDescent="0.2">
      <c r="A55" s="23">
        <v>2</v>
      </c>
      <c r="B55" s="46" t="s">
        <v>84</v>
      </c>
      <c r="C55" s="23">
        <v>1988</v>
      </c>
      <c r="D55" s="46"/>
      <c r="E55" s="33" t="s">
        <v>83</v>
      </c>
      <c r="F55" s="33" t="s">
        <v>70</v>
      </c>
      <c r="G55" s="47">
        <v>4</v>
      </c>
      <c r="H55" s="47">
        <v>4</v>
      </c>
      <c r="I55" s="47"/>
      <c r="J55" s="47">
        <v>50</v>
      </c>
      <c r="K55" s="47">
        <v>50</v>
      </c>
      <c r="L55" s="34">
        <v>20</v>
      </c>
      <c r="M55" s="47"/>
    </row>
    <row r="56" spans="1:13" ht="20.100000000000001" customHeight="1" x14ac:dyDescent="0.2">
      <c r="A56" s="23">
        <v>3</v>
      </c>
      <c r="B56" s="46" t="s">
        <v>85</v>
      </c>
      <c r="C56" s="23">
        <v>1988</v>
      </c>
      <c r="D56" s="46"/>
      <c r="E56" s="33" t="s">
        <v>83</v>
      </c>
      <c r="F56" s="33" t="s">
        <v>70</v>
      </c>
      <c r="G56" s="47">
        <v>4</v>
      </c>
      <c r="H56" s="47">
        <v>4</v>
      </c>
      <c r="I56" s="47"/>
      <c r="J56" s="47">
        <v>20</v>
      </c>
      <c r="K56" s="47">
        <v>20</v>
      </c>
      <c r="L56" s="34">
        <v>25</v>
      </c>
      <c r="M56" s="47"/>
    </row>
    <row r="57" spans="1:13" ht="20.100000000000001" customHeight="1" x14ac:dyDescent="0.2">
      <c r="A57" s="23">
        <v>4</v>
      </c>
      <c r="B57" s="46" t="s">
        <v>86</v>
      </c>
      <c r="C57" s="23">
        <v>1985</v>
      </c>
      <c r="D57" s="46"/>
      <c r="E57" s="33" t="s">
        <v>83</v>
      </c>
      <c r="F57" s="33" t="s">
        <v>70</v>
      </c>
      <c r="G57" s="47">
        <v>3</v>
      </c>
      <c r="H57" s="47">
        <v>3</v>
      </c>
      <c r="I57" s="47"/>
      <c r="J57" s="47">
        <v>50</v>
      </c>
      <c r="K57" s="47">
        <v>50</v>
      </c>
      <c r="L57" s="34">
        <v>30</v>
      </c>
      <c r="M57" s="47"/>
    </row>
    <row r="58" spans="1:13" ht="20.100000000000001" customHeight="1" x14ac:dyDescent="0.2">
      <c r="A58" s="23">
        <v>5</v>
      </c>
      <c r="B58" s="46" t="s">
        <v>87</v>
      </c>
      <c r="C58" s="23">
        <v>1972</v>
      </c>
      <c r="D58" s="46"/>
      <c r="E58" s="33" t="s">
        <v>83</v>
      </c>
      <c r="F58" s="33" t="s">
        <v>70</v>
      </c>
      <c r="G58" s="47">
        <v>4</v>
      </c>
      <c r="H58" s="47">
        <v>4</v>
      </c>
      <c r="I58" s="47"/>
      <c r="J58" s="47"/>
      <c r="K58" s="47"/>
      <c r="L58" s="34"/>
      <c r="M58" s="47"/>
    </row>
    <row r="59" spans="1:13" ht="20.100000000000001" customHeight="1" x14ac:dyDescent="0.2">
      <c r="A59" s="24" t="s">
        <v>88</v>
      </c>
      <c r="B59" s="25" t="s">
        <v>89</v>
      </c>
      <c r="C59" s="24"/>
      <c r="D59" s="24"/>
      <c r="E59" s="26">
        <f>E60+E62+E64</f>
        <v>6</v>
      </c>
      <c r="F59" s="26">
        <f>F60+F62+F64</f>
        <v>6</v>
      </c>
      <c r="G59" s="26">
        <f>G60+G62+G64</f>
        <v>25</v>
      </c>
      <c r="H59" s="26">
        <f t="shared" ref="H59:M59" si="15">H60+H62+H64</f>
        <v>25</v>
      </c>
      <c r="I59" s="26">
        <f t="shared" si="15"/>
        <v>0</v>
      </c>
      <c r="J59" s="26">
        <f t="shared" si="15"/>
        <v>198</v>
      </c>
      <c r="K59" s="26">
        <f t="shared" si="15"/>
        <v>193</v>
      </c>
      <c r="L59" s="34">
        <f t="shared" si="15"/>
        <v>0</v>
      </c>
      <c r="M59" s="26">
        <f t="shared" si="15"/>
        <v>0</v>
      </c>
    </row>
    <row r="60" spans="1:13" s="30" customFormat="1" ht="20.100000000000001" customHeight="1" x14ac:dyDescent="0.25">
      <c r="A60" s="23"/>
      <c r="B60" s="28" t="s">
        <v>90</v>
      </c>
      <c r="C60" s="23"/>
      <c r="D60" s="23"/>
      <c r="E60" s="27">
        <f>SUBTOTAL(3,E61)</f>
        <v>1</v>
      </c>
      <c r="F60" s="27">
        <f>SUBTOTAL(3,F61)</f>
        <v>1</v>
      </c>
      <c r="G60" s="29">
        <f>G61</f>
        <v>3</v>
      </c>
      <c r="H60" s="29">
        <f t="shared" ref="H60:M60" si="16">H61</f>
        <v>3</v>
      </c>
      <c r="I60" s="29">
        <f t="shared" si="16"/>
        <v>0</v>
      </c>
      <c r="J60" s="29">
        <f t="shared" si="16"/>
        <v>50</v>
      </c>
      <c r="K60" s="29">
        <f t="shared" si="16"/>
        <v>45</v>
      </c>
      <c r="L60" s="34">
        <f t="shared" si="16"/>
        <v>0</v>
      </c>
      <c r="M60" s="29">
        <f t="shared" si="16"/>
        <v>0</v>
      </c>
    </row>
    <row r="61" spans="1:13" ht="45.75" customHeight="1" x14ac:dyDescent="0.2">
      <c r="A61" s="21">
        <v>1</v>
      </c>
      <c r="B61" s="31" t="s">
        <v>91</v>
      </c>
      <c r="C61" s="21">
        <v>1989</v>
      </c>
      <c r="D61" s="21"/>
      <c r="E61" s="33" t="s">
        <v>92</v>
      </c>
      <c r="F61" s="33" t="s">
        <v>93</v>
      </c>
      <c r="G61" s="42">
        <v>3</v>
      </c>
      <c r="H61" s="42">
        <v>3</v>
      </c>
      <c r="I61" s="42"/>
      <c r="J61" s="42">
        <v>50</v>
      </c>
      <c r="K61" s="42">
        <v>45</v>
      </c>
      <c r="L61" s="34"/>
      <c r="M61" s="34"/>
    </row>
    <row r="62" spans="1:13" ht="20.100000000000001" customHeight="1" x14ac:dyDescent="0.25">
      <c r="A62" s="23"/>
      <c r="B62" s="28" t="s">
        <v>94</v>
      </c>
      <c r="C62" s="27"/>
      <c r="D62" s="27"/>
      <c r="E62" s="27">
        <f>SUBTOTAL(3,E63)</f>
        <v>1</v>
      </c>
      <c r="F62" s="27">
        <f>SUBTOTAL(3,F63)</f>
        <v>1</v>
      </c>
      <c r="G62" s="29">
        <f>SUM(G63)</f>
        <v>4</v>
      </c>
      <c r="H62" s="29">
        <f t="shared" ref="H62:M62" si="17">SUM(H63)</f>
        <v>4</v>
      </c>
      <c r="I62" s="29">
        <f t="shared" si="17"/>
        <v>0</v>
      </c>
      <c r="J62" s="29">
        <f t="shared" si="17"/>
        <v>38</v>
      </c>
      <c r="K62" s="29">
        <f t="shared" si="17"/>
        <v>38</v>
      </c>
      <c r="L62" s="34">
        <f t="shared" si="17"/>
        <v>0</v>
      </c>
      <c r="M62" s="29">
        <f t="shared" si="17"/>
        <v>0</v>
      </c>
    </row>
    <row r="63" spans="1:13" ht="20.100000000000001" customHeight="1" x14ac:dyDescent="0.2">
      <c r="A63" s="23">
        <v>1</v>
      </c>
      <c r="B63" s="31" t="s">
        <v>95</v>
      </c>
      <c r="C63" s="23">
        <v>1989</v>
      </c>
      <c r="D63" s="23"/>
      <c r="E63" s="23" t="s">
        <v>96</v>
      </c>
      <c r="F63" s="33" t="s">
        <v>93</v>
      </c>
      <c r="G63" s="42">
        <v>4</v>
      </c>
      <c r="H63" s="43">
        <v>4</v>
      </c>
      <c r="I63" s="43"/>
      <c r="J63" s="43">
        <v>38</v>
      </c>
      <c r="K63" s="43">
        <v>38</v>
      </c>
      <c r="L63" s="34"/>
      <c r="M63" s="43"/>
    </row>
    <row r="64" spans="1:13" ht="20.100000000000001" customHeight="1" x14ac:dyDescent="0.25">
      <c r="A64" s="23"/>
      <c r="B64" s="28" t="s">
        <v>97</v>
      </c>
      <c r="C64" s="27"/>
      <c r="D64" s="27"/>
      <c r="E64" s="27">
        <f>SUBTOTAL(3,E65:E68)</f>
        <v>4</v>
      </c>
      <c r="F64" s="27">
        <f>SUBTOTAL(3,F65:F68)</f>
        <v>4</v>
      </c>
      <c r="G64" s="29">
        <f>SUM(G65:G68)</f>
        <v>18</v>
      </c>
      <c r="H64" s="29">
        <f t="shared" ref="H64:M64" si="18">SUM(H65:H68)</f>
        <v>18</v>
      </c>
      <c r="I64" s="29">
        <f t="shared" si="18"/>
        <v>0</v>
      </c>
      <c r="J64" s="29">
        <f t="shared" si="18"/>
        <v>110</v>
      </c>
      <c r="K64" s="29">
        <f t="shared" si="18"/>
        <v>110</v>
      </c>
      <c r="L64" s="34">
        <f t="shared" si="18"/>
        <v>0</v>
      </c>
      <c r="M64" s="29">
        <f t="shared" si="18"/>
        <v>0</v>
      </c>
    </row>
    <row r="65" spans="1:13" ht="20.100000000000001" customHeight="1" x14ac:dyDescent="0.2">
      <c r="A65" s="23">
        <v>1</v>
      </c>
      <c r="B65" s="31" t="s">
        <v>98</v>
      </c>
      <c r="C65" s="23">
        <v>1984</v>
      </c>
      <c r="D65" s="23"/>
      <c r="E65" s="23" t="s">
        <v>99</v>
      </c>
      <c r="F65" s="33" t="s">
        <v>93</v>
      </c>
      <c r="G65" s="42">
        <v>4</v>
      </c>
      <c r="H65" s="43">
        <v>4</v>
      </c>
      <c r="I65" s="43"/>
      <c r="J65" s="43">
        <v>20</v>
      </c>
      <c r="K65" s="43">
        <v>20</v>
      </c>
      <c r="L65" s="34"/>
      <c r="M65" s="43"/>
    </row>
    <row r="66" spans="1:13" ht="20.100000000000001" customHeight="1" x14ac:dyDescent="0.2">
      <c r="A66" s="23">
        <v>2</v>
      </c>
      <c r="B66" s="31" t="s">
        <v>100</v>
      </c>
      <c r="C66" s="23">
        <v>1972</v>
      </c>
      <c r="D66" s="23"/>
      <c r="E66" s="23" t="s">
        <v>99</v>
      </c>
      <c r="F66" s="33" t="s">
        <v>93</v>
      </c>
      <c r="G66" s="42">
        <v>4</v>
      </c>
      <c r="H66" s="43">
        <v>4</v>
      </c>
      <c r="I66" s="43"/>
      <c r="J66" s="43">
        <v>20</v>
      </c>
      <c r="K66" s="43">
        <v>20</v>
      </c>
      <c r="L66" s="34"/>
      <c r="M66" s="43"/>
    </row>
    <row r="67" spans="1:13" ht="20.100000000000001" customHeight="1" x14ac:dyDescent="0.2">
      <c r="A67" s="23">
        <v>3</v>
      </c>
      <c r="B67" s="31" t="s">
        <v>101</v>
      </c>
      <c r="C67" s="23">
        <v>1992</v>
      </c>
      <c r="D67" s="23"/>
      <c r="E67" s="23" t="s">
        <v>99</v>
      </c>
      <c r="F67" s="33" t="s">
        <v>93</v>
      </c>
      <c r="G67" s="42">
        <v>4</v>
      </c>
      <c r="H67" s="43">
        <v>4</v>
      </c>
      <c r="I67" s="43"/>
      <c r="J67" s="43">
        <v>50</v>
      </c>
      <c r="K67" s="43">
        <v>50</v>
      </c>
      <c r="L67" s="34"/>
      <c r="M67" s="43"/>
    </row>
    <row r="68" spans="1:13" ht="20.100000000000001" customHeight="1" x14ac:dyDescent="0.2">
      <c r="A68" s="23">
        <v>4</v>
      </c>
      <c r="B68" s="31" t="s">
        <v>102</v>
      </c>
      <c r="C68" s="23">
        <v>1981</v>
      </c>
      <c r="D68" s="23"/>
      <c r="E68" s="23" t="s">
        <v>99</v>
      </c>
      <c r="F68" s="33" t="s">
        <v>93</v>
      </c>
      <c r="G68" s="42">
        <v>6</v>
      </c>
      <c r="H68" s="43">
        <v>6</v>
      </c>
      <c r="I68" s="43"/>
      <c r="J68" s="43">
        <v>20</v>
      </c>
      <c r="K68" s="43">
        <v>20</v>
      </c>
      <c r="L68" s="34"/>
      <c r="M68" s="43"/>
    </row>
    <row r="69" spans="1:13" ht="20.100000000000001" customHeight="1" x14ac:dyDescent="0.2">
      <c r="A69" s="24" t="s">
        <v>103</v>
      </c>
      <c r="B69" s="25" t="s">
        <v>104</v>
      </c>
      <c r="C69" s="24"/>
      <c r="D69" s="24"/>
      <c r="E69" s="26">
        <f>E70+E77+E79+E82+E85+E90</f>
        <v>18</v>
      </c>
      <c r="F69" s="26">
        <f>F70+F77+F79+F82+F85+F90</f>
        <v>18</v>
      </c>
      <c r="G69" s="26">
        <f>G70+G77+G79+G82+G85+G90</f>
        <v>74</v>
      </c>
      <c r="H69" s="26">
        <f t="shared" ref="H69:M69" si="19">H70+H77+H79+H82+H85+H90</f>
        <v>74</v>
      </c>
      <c r="I69" s="26">
        <f t="shared" si="19"/>
        <v>0</v>
      </c>
      <c r="J69" s="26">
        <f t="shared" si="19"/>
        <v>493</v>
      </c>
      <c r="K69" s="26">
        <f t="shared" si="19"/>
        <v>448</v>
      </c>
      <c r="L69" s="34">
        <f t="shared" si="19"/>
        <v>80</v>
      </c>
      <c r="M69" s="26">
        <f t="shared" si="19"/>
        <v>0</v>
      </c>
    </row>
    <row r="70" spans="1:13" s="30" customFormat="1" ht="20.100000000000001" customHeight="1" x14ac:dyDescent="0.25">
      <c r="A70" s="23"/>
      <c r="B70" s="28" t="s">
        <v>105</v>
      </c>
      <c r="C70" s="27"/>
      <c r="D70" s="27"/>
      <c r="E70" s="27">
        <f>SUBTOTAL(3,E71:E76)</f>
        <v>6</v>
      </c>
      <c r="F70" s="27">
        <f>SUBTOTAL(3,F71:F76)</f>
        <v>6</v>
      </c>
      <c r="G70" s="29">
        <f>SUM(G71:G76)</f>
        <v>21</v>
      </c>
      <c r="H70" s="29">
        <f t="shared" ref="H70:M70" si="20">SUM(H71:H76)</f>
        <v>21</v>
      </c>
      <c r="I70" s="29">
        <f t="shared" si="20"/>
        <v>0</v>
      </c>
      <c r="J70" s="29">
        <f t="shared" si="20"/>
        <v>151</v>
      </c>
      <c r="K70" s="29">
        <f t="shared" si="20"/>
        <v>146</v>
      </c>
      <c r="L70" s="34">
        <f t="shared" si="20"/>
        <v>30</v>
      </c>
      <c r="M70" s="29">
        <f t="shared" si="20"/>
        <v>0</v>
      </c>
    </row>
    <row r="71" spans="1:13" ht="20.100000000000001" customHeight="1" x14ac:dyDescent="0.2">
      <c r="A71" s="23">
        <v>1</v>
      </c>
      <c r="B71" s="31" t="s">
        <v>106</v>
      </c>
      <c r="C71" s="23" t="s">
        <v>107</v>
      </c>
      <c r="D71" s="23"/>
      <c r="E71" s="23" t="s">
        <v>108</v>
      </c>
      <c r="F71" s="23" t="s">
        <v>109</v>
      </c>
      <c r="G71" s="42">
        <v>3</v>
      </c>
      <c r="H71" s="42">
        <v>3</v>
      </c>
      <c r="I71" s="43"/>
      <c r="J71" s="43">
        <v>33</v>
      </c>
      <c r="K71" s="43">
        <v>28</v>
      </c>
      <c r="L71" s="34">
        <v>30</v>
      </c>
      <c r="M71" s="43"/>
    </row>
    <row r="72" spans="1:13" ht="20.100000000000001" customHeight="1" x14ac:dyDescent="0.2">
      <c r="A72" s="23">
        <v>2</v>
      </c>
      <c r="B72" s="31" t="s">
        <v>110</v>
      </c>
      <c r="C72" s="23"/>
      <c r="D72" s="23" t="s">
        <v>111</v>
      </c>
      <c r="E72" s="23" t="s">
        <v>108</v>
      </c>
      <c r="F72" s="23" t="s">
        <v>109</v>
      </c>
      <c r="G72" s="42">
        <v>3</v>
      </c>
      <c r="H72" s="42">
        <v>3</v>
      </c>
      <c r="I72" s="43"/>
      <c r="J72" s="43"/>
      <c r="K72" s="43"/>
      <c r="L72" s="34"/>
      <c r="M72" s="43"/>
    </row>
    <row r="73" spans="1:13" ht="20.100000000000001" customHeight="1" x14ac:dyDescent="0.2">
      <c r="A73" s="23">
        <v>3</v>
      </c>
      <c r="B73" s="31" t="s">
        <v>112</v>
      </c>
      <c r="C73" s="23" t="s">
        <v>113</v>
      </c>
      <c r="D73" s="23"/>
      <c r="E73" s="23" t="s">
        <v>108</v>
      </c>
      <c r="F73" s="23" t="s">
        <v>109</v>
      </c>
      <c r="G73" s="42">
        <v>5</v>
      </c>
      <c r="H73" s="42">
        <v>5</v>
      </c>
      <c r="I73" s="43"/>
      <c r="J73" s="43">
        <v>68</v>
      </c>
      <c r="K73" s="43">
        <v>68</v>
      </c>
      <c r="L73" s="34"/>
      <c r="M73" s="43"/>
    </row>
    <row r="74" spans="1:13" ht="20.100000000000001" customHeight="1" x14ac:dyDescent="0.2">
      <c r="A74" s="23">
        <v>4</v>
      </c>
      <c r="B74" s="31" t="s">
        <v>114</v>
      </c>
      <c r="C74" s="23"/>
      <c r="D74" s="23" t="s">
        <v>115</v>
      </c>
      <c r="E74" s="23" t="s">
        <v>108</v>
      </c>
      <c r="F74" s="23" t="s">
        <v>109</v>
      </c>
      <c r="G74" s="42">
        <v>2</v>
      </c>
      <c r="H74" s="42">
        <v>2</v>
      </c>
      <c r="I74" s="43"/>
      <c r="J74" s="43"/>
      <c r="K74" s="43"/>
      <c r="L74" s="34"/>
      <c r="M74" s="43"/>
    </row>
    <row r="75" spans="1:13" ht="20.100000000000001" customHeight="1" x14ac:dyDescent="0.2">
      <c r="A75" s="23">
        <v>5</v>
      </c>
      <c r="B75" s="31" t="s">
        <v>116</v>
      </c>
      <c r="C75" s="23" t="s">
        <v>107</v>
      </c>
      <c r="D75" s="23"/>
      <c r="E75" s="23" t="s">
        <v>108</v>
      </c>
      <c r="F75" s="23" t="s">
        <v>109</v>
      </c>
      <c r="G75" s="42">
        <v>3</v>
      </c>
      <c r="H75" s="42">
        <v>3</v>
      </c>
      <c r="I75" s="43"/>
      <c r="J75" s="43">
        <v>50</v>
      </c>
      <c r="K75" s="43">
        <v>50</v>
      </c>
      <c r="L75" s="34"/>
      <c r="M75" s="43"/>
    </row>
    <row r="76" spans="1:13" ht="20.100000000000001" customHeight="1" x14ac:dyDescent="0.2">
      <c r="A76" s="23">
        <v>6</v>
      </c>
      <c r="B76" s="31" t="s">
        <v>117</v>
      </c>
      <c r="C76" s="23" t="s">
        <v>118</v>
      </c>
      <c r="D76" s="23"/>
      <c r="E76" s="23" t="s">
        <v>108</v>
      </c>
      <c r="F76" s="23" t="s">
        <v>109</v>
      </c>
      <c r="G76" s="42">
        <v>5</v>
      </c>
      <c r="H76" s="42">
        <v>5</v>
      </c>
      <c r="I76" s="43"/>
      <c r="J76" s="43"/>
      <c r="K76" s="43"/>
      <c r="L76" s="34"/>
      <c r="M76" s="43"/>
    </row>
    <row r="77" spans="1:13" s="30" customFormat="1" ht="20.100000000000001" customHeight="1" x14ac:dyDescent="0.25">
      <c r="A77" s="23"/>
      <c r="B77" s="28" t="s">
        <v>119</v>
      </c>
      <c r="C77" s="27"/>
      <c r="D77" s="27"/>
      <c r="E77" s="27">
        <f>SUBTOTAL(3,E78)</f>
        <v>1</v>
      </c>
      <c r="F77" s="27">
        <f>SUBTOTAL(3,F78)</f>
        <v>1</v>
      </c>
      <c r="G77" s="29">
        <f>G78</f>
        <v>3</v>
      </c>
      <c r="H77" s="29">
        <f t="shared" ref="H77:M77" si="21">H78</f>
        <v>3</v>
      </c>
      <c r="I77" s="29">
        <f t="shared" si="21"/>
        <v>0</v>
      </c>
      <c r="J77" s="29">
        <f t="shared" si="21"/>
        <v>0</v>
      </c>
      <c r="K77" s="29">
        <f t="shared" si="21"/>
        <v>0</v>
      </c>
      <c r="L77" s="34">
        <f t="shared" si="21"/>
        <v>0</v>
      </c>
      <c r="M77" s="29">
        <f t="shared" si="21"/>
        <v>0</v>
      </c>
    </row>
    <row r="78" spans="1:13" ht="20.100000000000001" customHeight="1" x14ac:dyDescent="0.2">
      <c r="A78" s="23">
        <v>1</v>
      </c>
      <c r="B78" s="31" t="s">
        <v>120</v>
      </c>
      <c r="C78" s="23" t="s">
        <v>121</v>
      </c>
      <c r="D78" s="23"/>
      <c r="E78" s="23" t="s">
        <v>122</v>
      </c>
      <c r="F78" s="23" t="s">
        <v>109</v>
      </c>
      <c r="G78" s="42">
        <v>3</v>
      </c>
      <c r="H78" s="43">
        <v>3</v>
      </c>
      <c r="I78" s="43"/>
      <c r="J78" s="43"/>
      <c r="K78" s="43"/>
      <c r="L78" s="34"/>
      <c r="M78" s="43"/>
    </row>
    <row r="79" spans="1:13" s="30" customFormat="1" ht="20.100000000000001" customHeight="1" x14ac:dyDescent="0.25">
      <c r="A79" s="23"/>
      <c r="B79" s="28" t="s">
        <v>123</v>
      </c>
      <c r="C79" s="27"/>
      <c r="D79" s="27"/>
      <c r="E79" s="27">
        <f>SUBTOTAL(3,E80:E81)</f>
        <v>2</v>
      </c>
      <c r="F79" s="27">
        <f>SUBTOTAL(3,F80:F81)</f>
        <v>2</v>
      </c>
      <c r="G79" s="29">
        <f>SUM(G80:G81)</f>
        <v>12</v>
      </c>
      <c r="H79" s="29">
        <f t="shared" ref="H79:M79" si="22">SUM(H80:H81)</f>
        <v>12</v>
      </c>
      <c r="I79" s="29">
        <f t="shared" si="22"/>
        <v>0</v>
      </c>
      <c r="J79" s="29">
        <f t="shared" si="22"/>
        <v>28</v>
      </c>
      <c r="K79" s="29">
        <f t="shared" si="22"/>
        <v>28</v>
      </c>
      <c r="L79" s="34">
        <f t="shared" si="22"/>
        <v>0</v>
      </c>
      <c r="M79" s="29">
        <f t="shared" si="22"/>
        <v>0</v>
      </c>
    </row>
    <row r="80" spans="1:13" ht="20.100000000000001" customHeight="1" x14ac:dyDescent="0.2">
      <c r="A80" s="23">
        <v>1</v>
      </c>
      <c r="B80" s="31" t="s">
        <v>124</v>
      </c>
      <c r="C80" s="23" t="s">
        <v>125</v>
      </c>
      <c r="D80" s="23"/>
      <c r="E80" s="23" t="s">
        <v>126</v>
      </c>
      <c r="F80" s="23" t="s">
        <v>109</v>
      </c>
      <c r="G80" s="42">
        <v>9</v>
      </c>
      <c r="H80" s="43">
        <v>9</v>
      </c>
      <c r="I80" s="43"/>
      <c r="J80" s="43">
        <v>13</v>
      </c>
      <c r="K80" s="43">
        <v>13</v>
      </c>
      <c r="L80" s="34"/>
      <c r="M80" s="43"/>
    </row>
    <row r="81" spans="1:13" ht="33.75" customHeight="1" x14ac:dyDescent="0.2">
      <c r="A81" s="23">
        <v>2</v>
      </c>
      <c r="B81" s="31" t="s">
        <v>127</v>
      </c>
      <c r="C81" s="23"/>
      <c r="D81" s="23" t="s">
        <v>128</v>
      </c>
      <c r="E81" s="23" t="s">
        <v>126</v>
      </c>
      <c r="F81" s="23" t="s">
        <v>109</v>
      </c>
      <c r="G81" s="42">
        <v>3</v>
      </c>
      <c r="H81" s="43">
        <v>3</v>
      </c>
      <c r="I81" s="43"/>
      <c r="J81" s="43">
        <v>15</v>
      </c>
      <c r="K81" s="43">
        <v>15</v>
      </c>
      <c r="L81" s="34"/>
      <c r="M81" s="43"/>
    </row>
    <row r="82" spans="1:13" s="30" customFormat="1" ht="20.100000000000001" customHeight="1" x14ac:dyDescent="0.25">
      <c r="A82" s="23"/>
      <c r="B82" s="28" t="s">
        <v>129</v>
      </c>
      <c r="C82" s="27"/>
      <c r="D82" s="27"/>
      <c r="E82" s="27">
        <f>SUBTOTAL(3,E83:E84)</f>
        <v>2</v>
      </c>
      <c r="F82" s="27">
        <f>SUBTOTAL(3,F83:F84)</f>
        <v>2</v>
      </c>
      <c r="G82" s="29">
        <f t="shared" ref="G82:M82" si="23">SUM(G83:G84)</f>
        <v>9</v>
      </c>
      <c r="H82" s="29">
        <f t="shared" si="23"/>
        <v>9</v>
      </c>
      <c r="I82" s="29">
        <f t="shared" si="23"/>
        <v>0</v>
      </c>
      <c r="J82" s="29">
        <f t="shared" si="23"/>
        <v>220</v>
      </c>
      <c r="K82" s="29">
        <f t="shared" si="23"/>
        <v>180</v>
      </c>
      <c r="L82" s="34">
        <f t="shared" si="23"/>
        <v>50</v>
      </c>
      <c r="M82" s="29">
        <f t="shared" si="23"/>
        <v>0</v>
      </c>
    </row>
    <row r="83" spans="1:13" ht="20.100000000000001" customHeight="1" x14ac:dyDescent="0.2">
      <c r="A83" s="23">
        <v>1</v>
      </c>
      <c r="B83" s="31" t="s">
        <v>130</v>
      </c>
      <c r="C83" s="23" t="s">
        <v>131</v>
      </c>
      <c r="D83" s="23"/>
      <c r="E83" s="23" t="s">
        <v>132</v>
      </c>
      <c r="F83" s="23" t="s">
        <v>109</v>
      </c>
      <c r="G83" s="42">
        <v>4</v>
      </c>
      <c r="H83" s="42">
        <v>4</v>
      </c>
      <c r="I83" s="43"/>
      <c r="J83" s="34">
        <v>50</v>
      </c>
      <c r="K83" s="34">
        <v>50</v>
      </c>
      <c r="L83" s="34"/>
      <c r="M83" s="43"/>
    </row>
    <row r="84" spans="1:13" ht="20.100000000000001" customHeight="1" x14ac:dyDescent="0.2">
      <c r="A84" s="23">
        <v>2</v>
      </c>
      <c r="B84" s="31" t="s">
        <v>133</v>
      </c>
      <c r="C84" s="23" t="s">
        <v>128</v>
      </c>
      <c r="D84" s="23"/>
      <c r="E84" s="23" t="s">
        <v>132</v>
      </c>
      <c r="F84" s="23" t="s">
        <v>109</v>
      </c>
      <c r="G84" s="42">
        <v>5</v>
      </c>
      <c r="H84" s="42">
        <v>5</v>
      </c>
      <c r="I84" s="43"/>
      <c r="J84" s="43">
        <v>170</v>
      </c>
      <c r="K84" s="43">
        <v>130</v>
      </c>
      <c r="L84" s="34">
        <v>50</v>
      </c>
      <c r="M84" s="43"/>
    </row>
    <row r="85" spans="1:13" s="30" customFormat="1" ht="20.100000000000001" customHeight="1" x14ac:dyDescent="0.25">
      <c r="A85" s="23"/>
      <c r="B85" s="28" t="s">
        <v>134</v>
      </c>
      <c r="C85" s="27"/>
      <c r="D85" s="27"/>
      <c r="E85" s="27">
        <f>SUBTOTAL(3,E86:E89)</f>
        <v>4</v>
      </c>
      <c r="F85" s="27">
        <f>SUBTOTAL(3,F86:F89)</f>
        <v>4</v>
      </c>
      <c r="G85" s="29">
        <f>SUM(G86:G89)</f>
        <v>14</v>
      </c>
      <c r="H85" s="29">
        <f t="shared" ref="H85:M85" si="24">SUM(H86:H89)</f>
        <v>14</v>
      </c>
      <c r="I85" s="29">
        <f t="shared" si="24"/>
        <v>0</v>
      </c>
      <c r="J85" s="29">
        <f t="shared" si="24"/>
        <v>59</v>
      </c>
      <c r="K85" s="29">
        <f t="shared" si="24"/>
        <v>59</v>
      </c>
      <c r="L85" s="29">
        <f t="shared" si="24"/>
        <v>0</v>
      </c>
      <c r="M85" s="29">
        <f t="shared" si="24"/>
        <v>0</v>
      </c>
    </row>
    <row r="86" spans="1:13" ht="20.100000000000001" customHeight="1" x14ac:dyDescent="0.2">
      <c r="A86" s="23">
        <v>1</v>
      </c>
      <c r="B86" s="31" t="s">
        <v>135</v>
      </c>
      <c r="C86" s="23" t="s">
        <v>136</v>
      </c>
      <c r="D86" s="23"/>
      <c r="E86" s="23" t="s">
        <v>137</v>
      </c>
      <c r="F86" s="23" t="s">
        <v>109</v>
      </c>
      <c r="G86" s="42">
        <v>4</v>
      </c>
      <c r="H86" s="42">
        <v>4</v>
      </c>
      <c r="I86" s="43"/>
      <c r="J86" s="43">
        <v>59</v>
      </c>
      <c r="K86" s="43">
        <v>59</v>
      </c>
      <c r="L86" s="43"/>
      <c r="M86" s="43"/>
    </row>
    <row r="87" spans="1:13" ht="20.100000000000001" customHeight="1" x14ac:dyDescent="0.2">
      <c r="A87" s="23">
        <v>2</v>
      </c>
      <c r="B87" s="31" t="s">
        <v>138</v>
      </c>
      <c r="C87" s="23" t="s">
        <v>139</v>
      </c>
      <c r="D87" s="23"/>
      <c r="E87" s="23" t="s">
        <v>137</v>
      </c>
      <c r="F87" s="23" t="s">
        <v>109</v>
      </c>
      <c r="G87" s="42">
        <v>2</v>
      </c>
      <c r="H87" s="42">
        <v>2</v>
      </c>
      <c r="I87" s="43"/>
      <c r="J87" s="43"/>
      <c r="K87" s="43"/>
      <c r="L87" s="43"/>
      <c r="M87" s="43"/>
    </row>
    <row r="88" spans="1:13" ht="20.100000000000001" customHeight="1" x14ac:dyDescent="0.2">
      <c r="A88" s="23">
        <v>3</v>
      </c>
      <c r="B88" s="31" t="s">
        <v>140</v>
      </c>
      <c r="C88" s="23" t="s">
        <v>141</v>
      </c>
      <c r="D88" s="23"/>
      <c r="E88" s="23" t="s">
        <v>137</v>
      </c>
      <c r="F88" s="23" t="s">
        <v>109</v>
      </c>
      <c r="G88" s="42">
        <v>2</v>
      </c>
      <c r="H88" s="42">
        <v>2</v>
      </c>
      <c r="I88" s="43"/>
      <c r="J88" s="43"/>
      <c r="K88" s="43"/>
      <c r="L88" s="43"/>
      <c r="M88" s="43"/>
    </row>
    <row r="89" spans="1:13" ht="20.100000000000001" customHeight="1" x14ac:dyDescent="0.2">
      <c r="A89" s="23">
        <v>4</v>
      </c>
      <c r="B89" s="31" t="s">
        <v>142</v>
      </c>
      <c r="C89" s="23" t="s">
        <v>111</v>
      </c>
      <c r="D89" s="23"/>
      <c r="E89" s="23" t="s">
        <v>137</v>
      </c>
      <c r="F89" s="23" t="s">
        <v>109</v>
      </c>
      <c r="G89" s="42">
        <v>6</v>
      </c>
      <c r="H89" s="42">
        <v>6</v>
      </c>
      <c r="I89" s="43"/>
      <c r="J89" s="43"/>
      <c r="K89" s="43"/>
      <c r="L89" s="43"/>
      <c r="M89" s="43"/>
    </row>
    <row r="90" spans="1:13" s="30" customFormat="1" ht="20.100000000000001" customHeight="1" x14ac:dyDescent="0.25">
      <c r="A90" s="23"/>
      <c r="B90" s="28" t="s">
        <v>143</v>
      </c>
      <c r="C90" s="27"/>
      <c r="D90" s="27"/>
      <c r="E90" s="27">
        <f>SUBTOTAL(3,E91:E93)</f>
        <v>3</v>
      </c>
      <c r="F90" s="27">
        <f>SUBTOTAL(3,F91:F93)</f>
        <v>3</v>
      </c>
      <c r="G90" s="29">
        <f>SUM(G91:G93)</f>
        <v>15</v>
      </c>
      <c r="H90" s="29">
        <f t="shared" ref="H90:M90" si="25">SUM(H91:H93)</f>
        <v>15</v>
      </c>
      <c r="I90" s="29">
        <f t="shared" si="25"/>
        <v>0</v>
      </c>
      <c r="J90" s="29">
        <f t="shared" si="25"/>
        <v>35</v>
      </c>
      <c r="K90" s="29">
        <f t="shared" si="25"/>
        <v>35</v>
      </c>
      <c r="L90" s="29">
        <f t="shared" si="25"/>
        <v>0</v>
      </c>
      <c r="M90" s="29">
        <f t="shared" si="25"/>
        <v>0</v>
      </c>
    </row>
    <row r="91" spans="1:13" ht="20.100000000000001" customHeight="1" x14ac:dyDescent="0.2">
      <c r="A91" s="23">
        <v>1</v>
      </c>
      <c r="B91" s="31" t="s">
        <v>144</v>
      </c>
      <c r="C91" s="23" t="s">
        <v>145</v>
      </c>
      <c r="D91" s="23"/>
      <c r="E91" s="23" t="s">
        <v>146</v>
      </c>
      <c r="F91" s="23" t="s">
        <v>109</v>
      </c>
      <c r="G91" s="42">
        <v>5</v>
      </c>
      <c r="H91" s="42">
        <v>5</v>
      </c>
      <c r="I91" s="43"/>
      <c r="J91" s="43">
        <v>30</v>
      </c>
      <c r="K91" s="43">
        <v>30</v>
      </c>
      <c r="L91" s="43"/>
      <c r="M91" s="43"/>
    </row>
    <row r="92" spans="1:13" ht="20.100000000000001" customHeight="1" x14ac:dyDescent="0.2">
      <c r="A92" s="23">
        <v>2</v>
      </c>
      <c r="B92" s="31" t="s">
        <v>147</v>
      </c>
      <c r="C92" s="23" t="s">
        <v>148</v>
      </c>
      <c r="D92" s="23"/>
      <c r="E92" s="23" t="s">
        <v>146</v>
      </c>
      <c r="F92" s="23" t="s">
        <v>109</v>
      </c>
      <c r="G92" s="42">
        <v>5</v>
      </c>
      <c r="H92" s="42">
        <v>5</v>
      </c>
      <c r="I92" s="43"/>
      <c r="J92" s="43">
        <v>5</v>
      </c>
      <c r="K92" s="43">
        <v>5</v>
      </c>
      <c r="L92" s="43"/>
      <c r="M92" s="43"/>
    </row>
    <row r="93" spans="1:13" ht="20.100000000000001" customHeight="1" x14ac:dyDescent="0.2">
      <c r="A93" s="23">
        <v>3</v>
      </c>
      <c r="B93" s="31" t="s">
        <v>149</v>
      </c>
      <c r="C93" s="23"/>
      <c r="D93" s="23" t="s">
        <v>150</v>
      </c>
      <c r="E93" s="23" t="s">
        <v>146</v>
      </c>
      <c r="F93" s="23" t="s">
        <v>109</v>
      </c>
      <c r="G93" s="42">
        <v>5</v>
      </c>
      <c r="H93" s="42">
        <v>5</v>
      </c>
      <c r="I93" s="43"/>
      <c r="J93" s="43"/>
      <c r="K93" s="43"/>
      <c r="L93" s="43"/>
      <c r="M93" s="43"/>
    </row>
    <row r="94" spans="1:13" ht="20.100000000000001" customHeight="1" x14ac:dyDescent="0.2">
      <c r="A94" s="48" t="s">
        <v>151</v>
      </c>
      <c r="B94" s="49"/>
      <c r="C94" s="48">
        <f>COUNTA(C9:D93)</f>
        <v>59</v>
      </c>
      <c r="D94" s="49"/>
      <c r="E94" s="50">
        <f t="shared" ref="E94:M94" si="26">E9+E43+E59+E69</f>
        <v>59</v>
      </c>
      <c r="F94" s="50">
        <f t="shared" si="26"/>
        <v>59</v>
      </c>
      <c r="G94" s="50">
        <f t="shared" si="26"/>
        <v>255</v>
      </c>
      <c r="H94" s="50">
        <f t="shared" si="26"/>
        <v>255</v>
      </c>
      <c r="I94" s="50">
        <f t="shared" si="26"/>
        <v>0</v>
      </c>
      <c r="J94" s="50">
        <f t="shared" si="26"/>
        <v>1717</v>
      </c>
      <c r="K94" s="50">
        <f t="shared" si="26"/>
        <v>1667</v>
      </c>
      <c r="L94" s="50">
        <f t="shared" si="26"/>
        <v>564</v>
      </c>
      <c r="M94" s="50">
        <f t="shared" si="26"/>
        <v>125</v>
      </c>
    </row>
  </sheetData>
  <mergeCells count="18">
    <mergeCell ref="A94:B94"/>
    <mergeCell ref="C94:D94"/>
    <mergeCell ref="C6:C7"/>
    <mergeCell ref="D6:D7"/>
    <mergeCell ref="G6:G7"/>
    <mergeCell ref="H6:I6"/>
    <mergeCell ref="J6:L6"/>
    <mergeCell ref="M6:M7"/>
    <mergeCell ref="A1:M1"/>
    <mergeCell ref="A2:M2"/>
    <mergeCell ref="A3:M3"/>
    <mergeCell ref="A4:J4"/>
    <mergeCell ref="A5:A7"/>
    <mergeCell ref="B5:B7"/>
    <mergeCell ref="C5:D5"/>
    <mergeCell ref="E5:F5"/>
    <mergeCell ref="G5:I5"/>
    <mergeCell ref="J5:M5"/>
  </mergeCells>
  <pageMargins left="0" right="0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2019-12-30T08:01:17Z</dcterms:created>
  <dcterms:modified xsi:type="dcterms:W3CDTF">2019-12-30T08:02:23Z</dcterms:modified>
</cp:coreProperties>
</file>